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rsonal Data\My Documents\Productividad mensual\2025\"/>
    </mc:Choice>
  </mc:AlternateContent>
  <xr:revisionPtr revIDLastSave="0" documentId="13_ncr:1_{A05CC2D6-15FC-4164-964E-50EE74D7C185}" xr6:coauthVersionLast="36" xr6:coauthVersionMax="36" xr10:uidLastSave="{00000000-0000-0000-0000-000000000000}"/>
  <bookViews>
    <workbookView xWindow="-105" yWindow="-105" windowWidth="23250" windowHeight="12450" xr2:uid="{75AA3A6A-46E8-4765-A730-9B4258EB680E}"/>
  </bookViews>
  <sheets>
    <sheet name="OCTUBRE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8" i="3" l="1"/>
  <c r="L167" i="3"/>
  <c r="L164" i="3"/>
  <c r="L163" i="3"/>
  <c r="L162" i="3"/>
  <c r="L161" i="3"/>
  <c r="L160" i="3"/>
  <c r="L159" i="3"/>
  <c r="L158" i="3"/>
  <c r="L157" i="3"/>
  <c r="L156" i="3"/>
  <c r="L153" i="3"/>
  <c r="L152" i="3"/>
  <c r="L151" i="3"/>
  <c r="L150" i="3"/>
  <c r="L149" i="3"/>
  <c r="L147" i="3"/>
  <c r="L146" i="3"/>
  <c r="L139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1" i="3"/>
  <c r="L118" i="3"/>
  <c r="L117" i="3"/>
  <c r="L116" i="3"/>
  <c r="L113" i="3"/>
  <c r="L112" i="3"/>
  <c r="L111" i="3"/>
  <c r="L109" i="3"/>
  <c r="L108" i="3"/>
  <c r="L106" i="3"/>
  <c r="L104" i="3"/>
  <c r="L103" i="3"/>
  <c r="L101" i="3"/>
  <c r="L100" i="3"/>
  <c r="L88" i="3"/>
  <c r="L87" i="3"/>
  <c r="L86" i="3"/>
  <c r="L84" i="3"/>
  <c r="L78" i="3"/>
  <c r="L74" i="3"/>
  <c r="L73" i="3"/>
  <c r="L72" i="3"/>
  <c r="L71" i="3"/>
  <c r="L68" i="3"/>
  <c r="L65" i="3"/>
  <c r="L64" i="3"/>
  <c r="L63" i="3"/>
  <c r="L62" i="3"/>
  <c r="L60" i="3"/>
  <c r="L59" i="3"/>
  <c r="L58" i="3"/>
  <c r="L57" i="3"/>
  <c r="L56" i="3"/>
  <c r="L54" i="3"/>
  <c r="L53" i="3"/>
  <c r="L47" i="3"/>
  <c r="L44" i="3"/>
  <c r="L43" i="3"/>
  <c r="L42" i="3"/>
  <c r="L41" i="3"/>
  <c r="L39" i="3"/>
  <c r="L38" i="3"/>
  <c r="L37" i="3"/>
  <c r="L35" i="3"/>
  <c r="L34" i="3"/>
  <c r="L33" i="3"/>
  <c r="L32" i="3"/>
  <c r="L31" i="3"/>
  <c r="L30" i="3"/>
  <c r="L28" i="3"/>
  <c r="L27" i="3"/>
  <c r="L26" i="3"/>
  <c r="L25" i="3"/>
  <c r="L24" i="3"/>
  <c r="L23" i="3"/>
  <c r="L21" i="3"/>
  <c r="L18" i="3"/>
  <c r="L15" i="3"/>
  <c r="L14" i="3"/>
  <c r="L12" i="3"/>
  <c r="L11" i="3"/>
  <c r="L10" i="3"/>
  <c r="L7" i="3"/>
  <c r="L6" i="3"/>
  <c r="L5" i="3"/>
  <c r="L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 Muñoz</author>
  </authors>
  <commentList>
    <comment ref="F1" authorId="0" shapeId="0" xr:uid="{95A8BF2E-995E-43C1-BACE-2583E4E72CC9}">
      <text>
        <r>
          <rPr>
            <b/>
            <sz val="9"/>
            <color indexed="81"/>
            <rFont val="Tahoma"/>
            <family val="2"/>
          </rPr>
          <t>Depto Cinvestav_1</t>
        </r>
      </text>
    </comment>
    <comment ref="G1" authorId="0" shapeId="0" xr:uid="{69DC6A91-9FE4-42CC-BB46-688932962008}">
      <text>
        <r>
          <rPr>
            <b/>
            <sz val="9"/>
            <color indexed="81"/>
            <rFont val="Tahoma"/>
            <family val="2"/>
          </rPr>
          <t>Depto Cinvestav_2</t>
        </r>
      </text>
    </comment>
    <comment ref="H1" authorId="0" shapeId="0" xr:uid="{BF21A21A-B6ED-4ED7-8EB2-34ABB80ED6F9}">
      <text>
        <r>
          <rPr>
            <b/>
            <sz val="9"/>
            <color indexed="81"/>
            <rFont val="Tahoma"/>
            <family val="2"/>
          </rPr>
          <t>Depto Cinvestav_3</t>
        </r>
      </text>
    </comment>
    <comment ref="I1" authorId="0" shapeId="0" xr:uid="{E5238D1C-98CC-4C8E-908B-8C4B7156585F}">
      <text>
        <r>
          <rPr>
            <b/>
            <sz val="9"/>
            <color indexed="81"/>
            <rFont val="Tahoma"/>
            <family val="2"/>
          </rPr>
          <t>Depto Cinvestav_4</t>
        </r>
      </text>
    </comment>
    <comment ref="J1" authorId="0" shapeId="0" xr:uid="{1CC07F0C-78F7-4031-94C8-FFDA6E864494}">
      <text>
        <r>
          <rPr>
            <b/>
            <sz val="9"/>
            <color indexed="81"/>
            <rFont val="Tahoma"/>
            <family val="2"/>
          </rPr>
          <t>Depto Cinvestav_5</t>
        </r>
      </text>
    </comment>
  </commentList>
</comments>
</file>

<file path=xl/sharedStrings.xml><?xml version="1.0" encoding="utf-8"?>
<sst xmlns="http://schemas.openxmlformats.org/spreadsheetml/2006/main" count="1912" uniqueCount="978">
  <si>
    <t>CONSEC</t>
  </si>
  <si>
    <t>PROCITE</t>
  </si>
  <si>
    <t>REFERENCIA</t>
  </si>
  <si>
    <t>TIPO DOCUMENTO</t>
  </si>
  <si>
    <t>DC_1</t>
  </si>
  <si>
    <t>DC_2</t>
  </si>
  <si>
    <t>DC_3</t>
  </si>
  <si>
    <t>DC_4</t>
  </si>
  <si>
    <t>DC_5</t>
  </si>
  <si>
    <t>FUENTE DE FINANCIAMIENTO</t>
  </si>
  <si>
    <t>LINK</t>
  </si>
  <si>
    <t>DOI</t>
  </si>
  <si>
    <t>IDENTIFICADOR WOS</t>
  </si>
  <si>
    <t>TIPO DE OPEN ACCESS</t>
  </si>
  <si>
    <t>CATEGORÍA WOS</t>
  </si>
  <si>
    <t>CUARTIL</t>
  </si>
  <si>
    <t>POSICIÓN</t>
  </si>
  <si>
    <t>Article</t>
  </si>
  <si>
    <t>Review</t>
  </si>
  <si>
    <t>FISICA</t>
  </si>
  <si>
    <t>UNIDAD GUADALAJARA</t>
  </si>
  <si>
    <t>UNIDAD QUERETARO</t>
  </si>
  <si>
    <t>UM RECURSOS DEL MAR</t>
  </si>
  <si>
    <t>UNIDAD MONTERREY</t>
  </si>
  <si>
    <t>BIOMEDICINA MOLECULAR</t>
  </si>
  <si>
    <t>UM FISICA APLICADA</t>
  </si>
  <si>
    <t>UI BIOTECNOLOGIA Y BIOQUIMICA</t>
  </si>
  <si>
    <t>FISIOLOGIA, BIOFISICA Y NEUROCIENCIAS</t>
  </si>
  <si>
    <t>TOXICOLOGIA</t>
  </si>
  <si>
    <t>INFECTOMICA Y PATOGENESIS MOLECULAR</t>
  </si>
  <si>
    <t>BIOLOGIA CELULAR</t>
  </si>
  <si>
    <t>BIOTECNOLOGIA Y BIOINGENIERIA</t>
  </si>
  <si>
    <t>CONTROL AUTOMATICO</t>
  </si>
  <si>
    <t>UNIDAD SALTILLO</t>
  </si>
  <si>
    <t>GENETICA Y BIOLOGIA MOLECULAR</t>
  </si>
  <si>
    <t/>
  </si>
  <si>
    <t>gold</t>
  </si>
  <si>
    <t>Q4</t>
  </si>
  <si>
    <t>SD</t>
  </si>
  <si>
    <t>Q3</t>
  </si>
  <si>
    <t>Q1</t>
  </si>
  <si>
    <t>Q2</t>
  </si>
  <si>
    <t>QUIMICA</t>
  </si>
  <si>
    <t>INDICADOR</t>
  </si>
  <si>
    <t>OPI</t>
  </si>
  <si>
    <t>Editorial Material</t>
  </si>
  <si>
    <t>Green Submitted</t>
  </si>
  <si>
    <t>MATEMATICAS</t>
  </si>
  <si>
    <t>PROGRAMA DE DOCTORADO EN NANOCIENCIAS Y NANOTECNOLOGIA</t>
  </si>
  <si>
    <t>hybrid</t>
  </si>
  <si>
    <t>UI INGENIERIA GENETICA</t>
  </si>
  <si>
    <t>Physics, Multidisciplinary</t>
  </si>
  <si>
    <t>Bronze</t>
  </si>
  <si>
    <t>Chemistry, Multidisciplinary</t>
  </si>
  <si>
    <t>Pharmacology &amp; Pharmacy</t>
  </si>
  <si>
    <t>UI LABORATORIO NACIONAL DE GENOMICA PARA LA BIODIVERSIDAD</t>
  </si>
  <si>
    <t>FARMACOBIOLOGIA</t>
  </si>
  <si>
    <t>FARMACOLOGIA</t>
  </si>
  <si>
    <t>UM ECOLOGIA HUMANA</t>
  </si>
  <si>
    <t>Multidisciplinary Sciences</t>
  </si>
  <si>
    <t>LABORATORIO TLAXCALA</t>
  </si>
  <si>
    <t>Microbiology</t>
  </si>
  <si>
    <t>Engineering, Electrical &amp; Electronic</t>
  </si>
  <si>
    <t>Article; Book Chapter</t>
  </si>
  <si>
    <t>Biochemistry &amp; Molecular Biology</t>
  </si>
  <si>
    <t>Environmental Sciences</t>
  </si>
  <si>
    <t>Automation &amp; Control Systems</t>
  </si>
  <si>
    <t>Physics, Particles &amp; Fields</t>
  </si>
  <si>
    <t>IE MECATRONICA</t>
  </si>
  <si>
    <t>Food Science &amp; Technology</t>
  </si>
  <si>
    <t>Metallurgy &amp; Metallurgical Engineering</t>
  </si>
  <si>
    <t>Physics, Nuclear</t>
  </si>
  <si>
    <t>Genetics &amp; Heredity</t>
  </si>
  <si>
    <t>Meeting Abstract</t>
  </si>
  <si>
    <t>Cell Biology</t>
  </si>
  <si>
    <t>BIOQUIMICA</t>
  </si>
  <si>
    <t>Chemistry, Physical</t>
  </si>
  <si>
    <t>INVESTIGACIONES EDUCATIVAS</t>
  </si>
  <si>
    <t>Plant Sciences</t>
  </si>
  <si>
    <t>COMPUTACION</t>
  </si>
  <si>
    <t>LABORATORIO DE TECNOLOGIAS DE INFORMACION</t>
  </si>
  <si>
    <t>Green Submitted, hybrid</t>
  </si>
  <si>
    <t>Mathematics</t>
  </si>
  <si>
    <t>IE BIOELECTRONICA</t>
  </si>
  <si>
    <t>Parasitology</t>
  </si>
  <si>
    <t>Computer Science, Artificial Intelligence</t>
  </si>
  <si>
    <t>Nutrition &amp; Dietetics</t>
  </si>
  <si>
    <t>Chemistry, Medicinal; Pharmacology &amp; Pharmacy</t>
  </si>
  <si>
    <t>Toxicology</t>
  </si>
  <si>
    <t>Virology</t>
  </si>
  <si>
    <t>PAI</t>
  </si>
  <si>
    <t>CENTRO DE INVESTIGACION SOBRE EL ENVEJECIMIENTO</t>
  </si>
  <si>
    <t>IE SEES</t>
  </si>
  <si>
    <t>Book</t>
  </si>
  <si>
    <t>MATEMATICA EDUCATIVA</t>
  </si>
  <si>
    <t>Biology</t>
  </si>
  <si>
    <t>Materials Science, Coatings &amp; Films</t>
  </si>
  <si>
    <t>Nanoscience &amp; Nanotechnology; Materials Science, Multidisciplinary; Physics, Applied</t>
  </si>
  <si>
    <t>LANSE</t>
  </si>
  <si>
    <t>Public, Environmental &amp; Occupational Health</t>
  </si>
  <si>
    <t>Marine &amp; Freshwater Biology</t>
  </si>
  <si>
    <t>Computer Science, Artificial Intelligence; Computer Science, Theory &amp; Methods</t>
  </si>
  <si>
    <t>Biodiversity Conservation</t>
  </si>
  <si>
    <t>20 DE 79</t>
  </si>
  <si>
    <t>Surgery</t>
  </si>
  <si>
    <t>Chemistry, Organic</t>
  </si>
  <si>
    <t>Chemistry, Analytical; Engineering, Electrical &amp; Electronic; Instruments &amp; Instrumentation</t>
  </si>
  <si>
    <t>Biochemistry &amp; Molecular Biology; Chemistry, Applied; Polymer Science</t>
  </si>
  <si>
    <t>Proceedings Paper</t>
  </si>
  <si>
    <t xml:space="preserve">Medina-Cadena, J., De La Calleja-Mora, J., Medina-Nieto, M. A. &amp; Lopez-Dominguez, E. (2025). Detection of Physical Violence at Schools Using Machine Learning and Computer Vision. Communications in Computer and Information Science (Vol. 2553pp. 137-150). </t>
  </si>
  <si>
    <t>Kielanowski, P., Dobrogowska, A., Fernandez, D., &amp; Golinski, T. (2025). Geometric Methods in Physics Xli: Workshop, Bialystok, Poland, 2024 (Trends in Mathematics .</t>
  </si>
  <si>
    <t>Diaz-Ballote, L., Vega-Lizama, E. T., Maldonado, L. &amp; Castro, R. (2025). Functionalization of Lanthanated and Thoriated Tunsten Electrodes for Ph Sensing.  Acs Omega, 10(38): 44549-44557.</t>
  </si>
  <si>
    <t>Ibarra-Sanchez, A., Madera-Salcedo, I., Esparza-Reyes, D., Mendoza-Montiel, P., Padilla, J. &amp; Gonzalez-Espinosa, C. (2025). A Prominent Pro-Inflammatory Phenotype Is Observed in Replication and Stress-Induced Senescent Mast Cells.  Aging Cell, 24(10): e70186.</t>
  </si>
  <si>
    <t>Torres-Gomez, A., Sarabia-Castillo, C. R., Juarez-Altamirano, R. &amp; Fernandez-Luqueno, F. (2025). The Effect of Native Strain-Based Biofertilizer With Tio2, Zno, Fexox, and Ag Nps on Wheat Yield (Triticum Durum Desf.).  Agriculture-Basel, 15(19): 2093.</t>
  </si>
  <si>
    <t>Ruiz-Terrazas, J. I., Lopez-Peralta, M. C. G., Cruz-Izquierdo, S. &amp; Estrada-Luna, A. A. (2025). Induction, Multiplication, and Elongation of in Vitro Shoots of Advanced Lines of Phaseolus Vulgaris L., Phaseolus Coccineus L., And Vigna Radiata L.  Agrociencia, 59(6): 3433.</t>
  </si>
  <si>
    <t>Lizarraga, J. A., Pita, A. J., Ruiz-Leon, J., Alanis, A. Y., Luque-Vega, L. F., Carrasco-Navarro, R., Lara-Alvarez, C., Aguilar-Molina, Y. &amp; Guerrero-Osuna, H. A. (2025). Phymastichus-Hypothenemus Algorithm for Minimizing and Determining the Number of Pinned Nodes in Pinning Control of Complex Networks.  Algorithms, 18(10): 637.</t>
  </si>
  <si>
    <t>Caballero-Briones, F., Alarcon, E., Arvizu-Rodriguez, L. E. et al. (2025). Research in energy, health and environment in the SDG context, in Altamira, Tamaulipas, Mexico.  Anales De Quimica Rseq, 121(3): 153-164.</t>
  </si>
  <si>
    <t>Palomares-.Alonso, F., Gonzalez-Maciel, A., Reynoso-Robles, R., Castro, N., Perez-Severiano, F., Sanchez-Mendoza, A., Helgi, J. C., Bravo, G. &amp; Lopez-Munoz, F. (2025). Synergistic Interaction Between Praziquantel and Oxfendazole or Fenbendazole in a Murine Cysticercosis Model.  Antimicrobial Agents and Chemotherapy, 69(10): e000560-25.</t>
  </si>
  <si>
    <t>Flores-Araiza, D., Lopez-Tiro, F., Larose, C., Hinojosa, S., Mendez-Vazquez, A., Gonzalez-Mendoza, M., Ochoa-Ruiz, G. &amp; Daul, C. (2025). Improving Prototypical Parts Abstraction for Case-Based Reasoning Explanations Designed for the Kidney Stone Type Recognition.  Artificial Intelligence in Medicine, 170: 103266.</t>
  </si>
  <si>
    <t>Reyna-Beltran, E., Iranzo, M., Mormeneo, S., Bazan-Mendez, C. I., Labra-Barrios, M. L., Hernandez-Martinez, E. &amp; Luna-Arias, J. P. (2025). Fractionation and Extraction of Cell Wall Proteins From Candida Albicans.  Bio-Protocol, 15(18): e5456.</t>
  </si>
  <si>
    <t>Torres-Lopez, L., Olivas-Aguirre, M., Castellanos-Martinez, R., Jimenez-Camacho, K. E., Pelayo-Camacho, R., Dobrovinskaya, O., Schnoor, M. &amp; Pottosin, I. (2025). Voltage-Dependent Kv1.3 Potassium Channels in the Plasma Membrane of Acute Lymphoblastic Leukemic B-Cells Are Non-Conductive.  Biochemical and Biophysical Research Communications, 787: 152771.</t>
  </si>
  <si>
    <t>Bautista-Olivier, C. D., Murillo-Gonzalez, F. E., Limon-Pacheco, J., Hernandez-Cazares, F., Palacios-Rapalo, S. N., Cordero-Rivera, C. D., Farfan-Morales, C. N., Del Angel, R. M. &amp; Elizondo, G. (2025). The Pregnane X Receptor Is a Novel Host Target for Dengue Virus Infection That Reprograms Lipid Metabolism and Suppresses the Immune Response.  Biochemical Pharmacology, 242: 117347.</t>
  </si>
  <si>
    <t>Marquez-Quiroga, L. V., Cardoso-Lezama, I., Alarcon-Sanchez, B. R. et al. (2025). The Progression of Metabolic Dysfunction-Associated Steatotic Liver Disease Toward Hepatocellular Carcinoma in an Efficient Rat Model.  Biochemical Pharmacology, 242: 117369.</t>
  </si>
  <si>
    <t>Candelario-Martinez, A., Vizcarra-Soto, M., Villegas-Sepulveda, N. &amp; Nava-Dominguez, P. (2025). Membrane Bound E-Cadherin Stimulates Pi3k/Akt Signaling.  Biology of the Cell, 117(10): e70034.</t>
  </si>
  <si>
    <t>Canedo-Figueroa, D. M., Calderon-Sandate, D. N., Hernandez-Castillo, J. et al. (2025). Natural Compounds With Antiviral Activity Against Clinically Relevant Rna Viruses: Advances of the Last Decade.  Biomolecules, 15(10): 1467.</t>
  </si>
  <si>
    <t>Cardoso-Avila, P. E., Pichardo-Molina, J. L., Aparicio-Ixta, L., Martinez-Garcia, M. M., Benitez, A. &amp; Mendoza-Ramirez, M. C. (2025). Low-Temperature Synthesis of N,S-Co-Doped Fluorescent Carbon Nanoparticles for Highly Sensitive Fe3+ Detection in Water.  Carbon Trends, 21: 100578.</t>
  </si>
  <si>
    <t>Leyva-Cruz, E. O., Lopez-Medina, R., Angeles-Beltran, D. &amp; Rodriguez-Vazquez, R. (2025). Removal of Cu(II) from Aqueous Medium with LDH-Mg/Fe and Its Subsequent Application as a Sustainable Catalyst.  Catalysts, 15(10): 930.</t>
  </si>
  <si>
    <t>Possik, P. A., Adams, D. J., Aguiar, F. C. et al. (2025). Exploring Latin America one cell at a time.  Cell, 188(21): 5790-5796.</t>
  </si>
  <si>
    <t>Vega-Torreblanca, S., Pinto-Duenas, D. C., Hernandez-Guzman, C. et al. (2025). Zo-2 Is a Scaffold at the Centriole and Mitotic Spindle Poles That Enhances Microtubule Stability and Supports the Proper Development of Mitotic Spindles and Cilia.  Cell and Tissue Research, 402: 21-50.</t>
  </si>
  <si>
    <t>Alvarez-Carrizal, R. P., Cortes-Hernandez, D. A., Sanchez, J. &amp; Reyes-Rodriguez, P. Y. (2025). Effect of Ti4+ substitution on the magnetic behavior, physicochemical properties and heating ability of the manganese ferrite.  Ceramics International, 51(27): 54001-54012.</t>
  </si>
  <si>
    <t>Mendoza-Millan, V. A., Larios-Ferrer, J. L., Millan, J. S., Aguero-Granados, M. A., Galvan-Arellano, D. M. &amp; Pavon-Torres, O. (2025). Lambert W-Kink Solitons Arising From Higher-Order Nonlinearities of Lipid Membranes.  Chaos Solitons &amp; Fractals, 201: 117260.</t>
  </si>
  <si>
    <t>Rochin-Hernandez, L. S., Guerrero-Analco, J. A., Monribot-Villanueva, J. L. &amp; Flores-Cotera, L. B. (2025). Piper Auritum (Kunth) Fungal Endophytes: a Source of Metabolites to Inhibit the Formation of Advanced Glycation End Products.  Chemistry &amp; Biodiversity, 22(10): e03371.</t>
  </si>
  <si>
    <t>Bahena-Martinez, J. D., Barron-Perez, C. J., Valdez-Camacho, J. R., Ho, M. N., Rodriguez-Ginez, M. N., Leyva-Ramirez, M. A., Juaristi, E. &amp; Escalante, J. (2025). b- To x- to d-Truxinate Isomerization Under Liquid-Assisted Magnetic Stirring Conditions.  Chemistryselect, 10(38): e02785.</t>
  </si>
  <si>
    <t>Morales-Bautista, J., Guillen-Bonilla, H., Juarez-Amador, L. I., Guillen-Bonilla, A., Rodriguez-Betancourtt, V. M., Ramirez-Ortega, J. A., Guillen-Bonilla, J. T. &amp; Olvera-Amador, M. D. (2025). Synthesis, Characterization, and Evaluation of Photocatalytic and Gas Sensing Properties of Znsb2o6 Pellets.  Chemosensors, 13(9): 329.</t>
  </si>
  <si>
    <t>Liceaga-Correa, M. D., Gonzalez, E. J., Rincon-Sandoval, L. A., Hernandez-Nunez, H., Palafox-Juarez, E. B. &amp; Cuevas, E. (2025). Geomorphological Complexity and Its Association With Submerged Aquatic Vegetation on the Yucatã¡N Coast.  Ciencias Marinas, 51: e3458.</t>
  </si>
  <si>
    <t>Torres-Charles, C. A., Sanchez-Gallegos, D. D., Gonzalez-Compean, J. L., Morales-Sandoval, M. &amp; Carretero, J. (2025). Xook-Sec: a Policy-as-Code Framework for Secure Data-Sharing on the Computing Continuum.  Cluster Computing-the Journal of Networks Software Tools and Applications, 28(14): 889.</t>
  </si>
  <si>
    <t>Vera-Montes, J., Flores-Ruiz, F. J., Hernandez-Gutierrez, C. A., Camps, E., Campos-Gonzalez, E., Viramontes-Gamboa, G., Ramirez-Zavaleta, F. &amp; Cardona-Ramirez, D. (2025). Enhanced Piezoelectric and Ferroelectric Properties in the Lead-Free [(BiFeO3)m/(SrTiO3)n]p Multilayers by Varying the Thickness Ratio r = n/m and Periodicity p.  Coatings, 15(10): 1170.</t>
  </si>
  <si>
    <t>Garcia-Ancona, R., Morais, J. &amp; Porter, R. M. (2025). Bergman Kernels for Monogenic and Contragenic Functions in the Interior and Exterior of a Sphere.  Complex Analysis and Operator Theory, 19(7): 202.</t>
  </si>
  <si>
    <t>Barcenas-Prestegui, C. B., Velasco-Villa, M., Gonzalez-Sierra, J. &amp; Aguilar-Perez, J. I. (2025). Kinematic Modeling and Control of an Omnidirectional Mobile Robot Subject to Wheel Slippage and Lateral and Longitudinal Sliding.  Control Theory and Technology, 23: 410-422.</t>
  </si>
  <si>
    <t>Aguilar-Orduna, M. A., Gomez-Leon, B. C., Sira-Ramirez, H. &amp; Garrido-Moctezuma, R. A. (2025). Sensing-Noise Reduction in Active Disturbance Rejection Controllers: a Permanent Magnet Synchronous Generator-Based Wind Turbine Example.  Control Theory and Technology, 23: 378-396.</t>
  </si>
  <si>
    <t>Luna-Palencia, G. R., Correa-Basurto, J. &amp; Vasquez-Moctezuma, I. (2025). Valproic Acid as a Histone Deacetylase Inhibitor Induces Abcb1 Overexpression and De Novo Abcb5 Expression in Hela Cells.  Current Issues in Molecular Biology, 47(9): 749.</t>
  </si>
  <si>
    <t>Zacapala-Gomez, A. E., Hernandez-Galicia, G., Torres-Rojas, F. I. et al. (2025). Let-7c/Runx1 Axis Promotes Cervical Cancer: a Bioinformatic Analysis.  Current Issues in Molecular Biology, 47(9): 757.</t>
  </si>
  <si>
    <t>Quiroz-Gonzalez, S., Rodriguez-Torres, E. E. &amp; Jimenez-Estrada, I. (2025). Modulating Neuroinflammation Through Electroacupuncture: Mechanistic Insights and Pharmacological Synergies.  Current Opinion in Pharmacology, 85: 102564.</t>
  </si>
  <si>
    <t>Gutierrez-Moreno, K., Olguin-Martinez, A. I., Montoya-Martinez, A. C. &amp; De Los Santos-Villalobos, S. (2025). Trichoderma in Sustainable Agriculture and the Challenges Related to Its Effectiveness.  Diversity-Basel, 17(10): 734.</t>
  </si>
  <si>
    <t>Salazar, E., Lozano, R. &amp; Salazar, S. (2025). Nonlinear Feedback Linearization Control and Region of Attraction Analysis for a Fixed-Wing Uav.  Drones, 9(9): 606.</t>
  </si>
  <si>
    <t>Garcia-Gonzalez, M. A., Miguel-Martinez, A. D., Gonzalez-Hernandez, A. et al. (2025). Cardiovascular Safety of Vian-C4551, an Antiangiogenic Peptide Derived From Vasoinhibin.  Drug Development Research, 86(7): e70177.</t>
  </si>
  <si>
    <t>Baungarten-Leon, E. I., Ortega-Cisneros, S., Leyva, G., Zapata, H. E. M., Guzman-Quezada, E., Alvarado-Rodriguez, F. J. &amp; Raygoza-Panduro, J. J. (2025). Comprehensive Rtl-to-Gdsii Workflow for Custom Embedded Fpga Architectures Using Open-Source Tools.  Electronics, 14(19): 3866.</t>
  </si>
  <si>
    <t>Cigarroa-Duran, J., Lopez-Ramirez, G., Martinez-Lopez, M. C., Castro-Quezada, I., Ortega Soto, A. &amp; Mendez-Flores, O. G. (2025). In Young Adult Males, Bitterness Perception Is Associated With Excess Body Mass and Metabolic Dysregulation.  Endocrinologia, Diabetes Y Nutricion, 72(9): 501629.</t>
  </si>
  <si>
    <t>Gomez-Castaneda, F., Salgado-Solano, L. E. &amp; Flores-Nava, L. M. (2025). Experimental Fpga for Classification Tasks With the Extreme Learning Machine Model.  Engineering Research Express, 7(4): 045316.</t>
  </si>
  <si>
    <t>Aguilar-Ibanez, C., Suarez-Castanon, M. S., Saldivar, B., Valdez-Rodriguez, J. E. &amp; Garcia-Canseco, E. (2025). A Drem-Based Approach for the Identification of Chaotic Systems.  Entropy, 27(9): 971.</t>
  </si>
  <si>
    <t>Kutralam-Muniasamy, G. &amp; Shruti, V. C. (2025). Counting What Counts: Governing Nanoplastics on Their Own Terms.  Environmental Science &amp; Technology Letters, 12(10): 1276-1278.</t>
  </si>
  <si>
    <t>Ospina-Montoya, V., Aguirre-Contreras, S., Ocampo-Perez, R., Padilla-Ortega, E., Perez, S., Munoz-Saldana, J., Porras, J., Acelas, N. &amp; Forgionny, A. (2025). Valorization of Waste-Derived Coffee Husk Into a Sustainable Adsorbent for Multicomponent Pharmaceutical Removal From Complex Wastewater Under Continuous-Flow Conditions.  Environmental Science-Water Research &amp; Technology, 11: 2555-2571.</t>
  </si>
  <si>
    <t>Avendano-Estrada, A., Avila-Rodriguez, M. A., Hernandez-Falcon, J. &amp; Mendoza-Angeles, K. (2025). Whole-Body Glucose Uptake in Crayfish (Procambarus Clarkii): a Study of Sexual Dimorphism Via [18f]Fdg Micropet Imaging.  Environmental Toxicology and Pharmacology, 120: 104849.</t>
  </si>
  <si>
    <t>Gamero-Vega, A. Y., Beltran-Hernandez, R. I., Del Razo, L. M., Zuria, I. &amp; Lucho-Constantino, C. A. (2025). Assessment of Potentially Toxic Elements in Water From the Protected Natural Area Barranca De Metztitlã¡N, Mexico, and Human Health and Ecological Risk.  Environments, 12(10): 367.</t>
  </si>
  <si>
    <t>Bahena-Culhuac, E., Hernandez-Somilleda, M. &amp; Hernãanez-Hernandez, J. M. (2025). Insights Into Wdr5: Unveiling Its Functions, Regulation, and Impact on Skeletal Muscle.  Epigenetics, 20(1): 2573998.</t>
  </si>
  <si>
    <t>Moreno-Estrada, A. (2025). Population Medical Genomics in Latin America.  European Neuropsychopharmacology, 99(S1): 1.</t>
  </si>
  <si>
    <t>Zurlo, N., Zugravel, S. C., Zhu, Y. et al. (2025). Investigating the P--p± and P--P--p± Dynamics With Femtoscopy in Pp Collisions at root S=13 Tev.  European Physical Journal A, 61(8): 194.</t>
  </si>
  <si>
    <t>Acharya, S., Agarwal, A., Aglieri Rinella, G. et al. (2025). Charged-Particle Multiplicity Distributions Over a Wide Pseudorapidity Range in P-Pb Collisions at root Snn=5.02 Tev.  European Physical Journal C, 85(8): 919.</t>
  </si>
  <si>
    <t>Zurlo, N., Zugravel, S. C., Zhu, Y. et al. (2025). Measurements of Differential Two-Particle Number and Transverse Momentum Correlation Functions in Pp Collisions at root S = 13 Tev.  European Physical Journal C, 85(8): 866.</t>
  </si>
  <si>
    <t>Mata-Machuca, J. L., Lopez-Perez, P. A. &amp; Aguilar-Lopez, R. (2025). Novel Nonlinear Control in a Chaotic Continuous Flow Enzymatic-Fermentative Bioreactor.  Fermentation-Basel, 11(10): 601.</t>
  </si>
  <si>
    <t>Hinojosa-Cabello, M. B., Aldeco-Perez, R., Morales-Sandoval, M. &amp; Garcia-Hernandez, J. J. (2025). Blockchain-Based Decentralization Approach for Ciphertext-Policy Attribute-Based Encryption Schemes.  Frontiers in Blockchain, 8: 1622270.</t>
  </si>
  <si>
    <t>Fuentes-Mejia, M., Fallico, M. J., Talevi, A., Gavernet, L., Orozco-Suarez, S. A. &amp; Rocha, L. (2025). Cannabidiol Combined With Gabaergic Drugs but Not With Sodium Channel Blockers Prevents the Development of Drug-Resistance Seizures in a Preclinical Model.  Frontiers in Pharmacology, 16: 1644018.</t>
  </si>
  <si>
    <t>Lopez-Tello, A., Perez-Gomez, A., Toledo-Lozano, C. G. et al. (2025). Aurora: a mobile-based cognitive behavioral therapy intervention for anxiety and depression in Mexico.  Frontiers in Physiology, 16: 1659374.</t>
  </si>
  <si>
    <t>Miranda-Rodriguez, J. R., Okendo, J., Gutierrez-Sarmiento, W. et al. (2025). The Chromosome-Level Genome Assembly of the Slug Deroceras Laeve Facilitates Its Use as a Comparative Model of Regeneration.  G3-Genes Genomes Genetics, 15(10): jkaf164.</t>
  </si>
  <si>
    <t>Sarmiento-Alvarado, I. A., Wiederhold, P. &amp; Matos, T. (2025). Flat Subspaces of the Sl(N, R) Chiral Equations.  General Relativity and Gravitation, 57(9): 132.</t>
  </si>
  <si>
    <t>Piedrahita, Y. A. A., Galindo, A. A. G. &amp; Franco, A. G. (2025). Contributions of the Meanings of Place to Propose Socio-Critical Educational Scenarios: a Study With High School Students.  Gondola-Ensenanza Y Aprendizaje De Las Ciencias, 20(3): e22604.</t>
  </si>
  <si>
    <t>Miranda-Villatoro, F., Castanos, F. &amp; Brogliato, B. (2025). An Optimization Perspective on Discrete-Time Sliding Modes: When Proximal-Point Algorithms Meet Set-Valued Systems.  Ieee Control Systems Magazine, 45(5): 47-94.</t>
  </si>
  <si>
    <t>Medina-Franco, J. L., Lopez-Lopez, E., Avellaneda-Tamayo, J. F. &amp; Zamora, W. J. (2025). On the Biologically Relevant Chemical Space: Biorecs. Frontiers in Drug Discovery, 5: 1674289.</t>
  </si>
  <si>
    <t>Portilla, G., Alexandrova, I. V. &amp; Mondie, S. (2025). A Lyapunov Stability Test for Neutral Type Delay Systems: a Discretized Functional Approach.  Ieee Transactions on Automatic Control, 70(11): 7747-7754.</t>
  </si>
  <si>
    <t>Rodriguez-Fernandez, A. E., Schapermeier, L., Hernandez, C., Kerschke, P., Trautmann, H. &amp; Schutze, O. (2025). Finding e-Locally Optimal Solutions for Multi-Objective Multimodal Optimization.  Ieee Transactions on Evolutionary Computation, 29(5): 2019-2031.</t>
  </si>
  <si>
    <t>Wang, H., Rodriguez-Fernandez, A. E., Uribe, L., Deutz, A., Cortes-Pina, O. &amp; Schutze, O. (2025). A Newton Method for Hausdorff Approximations of the Pareto Front Within Multiobjective Evolutionary Algorithms.  Ieee Transactions on Evolutionary Computation, 29(5): 2104-2115.</t>
  </si>
  <si>
    <t>Diao, Y. Y., Li, C. H., Zeng, S. Y., Yang, S. X. &amp; Coello, C. A. C. (2025). Nearest-Better Network for Fitness Landscape Analysis of Continuous Optimization Problems.  Ieee Transactions on Evolutionary Computation, 29(5): 2089-2103.</t>
  </si>
  <si>
    <t>Wang, B. K., Tang, J., Tian, H., Yu, W. &amp; Qiao, J. F. (2025). Improved Interval Type-Ii Fuzzy Broad Mpc Method for Furnace Temperature of Municipal Solid Waste Incineration Process.  Ieee Transactions on Fuzzy Systems, 33(10): 3420-3432.</t>
  </si>
  <si>
    <t>Gutierrez-Torres, D. A., Ramirez, J. M. &amp; Lozano-Garcia, J. M. (2025). Simplified Control for an Ssbc-Based Statcom.  Iet Power Electronics, 18(1): e70071.</t>
  </si>
  <si>
    <t>Perez-Sarmiento, M. M., Romo-Vazquez, A. &amp; Sabra, H. (2025). Understanding Pid Control Implementation in Practice: an Approach to Align Academic Mathematics With Workplace Demands.  Ifac Papersonline, 59(7): 147-152.</t>
  </si>
  <si>
    <t>Guha, A. K., Kalita, A. J., Orozco-Ic, M., Fernandez-Herrera, M. A. &amp; Merino, G. (2025). Aromaticity in Ancient Zeise's Salt.  Inorganic Chemistry, 64(40): 20157-20162.</t>
  </si>
  <si>
    <t>Jimenez-Sandoval, S. (2025). Optical and Quantum Electronics: Physics and Materials.  Inorganics, 13(10): 340.</t>
  </si>
  <si>
    <t>Ruvalcaba-Manzo, S. G., Ramirez-Bon, R., Ochoa-Landin, R. &amp; Castillo, S. J. (2025). A Comprehensive Study of the Optical, Structural, and Morphological Properties of Chemically Deposited ZnO Thin Films.  Inorganics, 13(10): 331.</t>
  </si>
  <si>
    <t>Lopez-Valdez, N., Gonzalez-Villalva, A., Rojas-Lemus, M. et al. (2025). Vanadium, a Promising Element for Cancer Treatment.  Inorganics, 13(9): 298.</t>
  </si>
  <si>
    <t>Ruiz-Frias, F., Contreras-Jimenez, B., Cabrera-Ramirez, A. H., Hernandez-Landaverde, M. A., Morales-Sanchez, E. &amp; Velazquez, G. (2025). Effect of Ph and Proportion on Structural Properties of Hylon Vii Starch - Gellan Gum Blends Processed in a Microwave Hermetic System.  International Journal of Biological Macromolecules, 330: 148073.</t>
  </si>
  <si>
    <t>Moreno-Lopez, M. F., Lara-Martinez, A. J., Gonzalez-Zapata, A. M., Silva-Juarez, A., De La Fraga, L. G. &amp; Tlelo-Cuautle, E. (2025). Fpga Implementation of Prngs Based on Chaotic Systems Optimized by De, Gwo, and Pso.  International Journal of Circuit Theory and Applications, 53(10): 5875-5892.</t>
  </si>
  <si>
    <t>Amador-Rodriguez, K. Y., Montoya-Uvario, A., Silos-Espino, H., Ramos-Parra, M. &amp; Martinez-Bustos, F. (2025). Effect of the Addition of Mesquite (Prosopis Juliflora) to Yellow Creole Corn Tortillas on Nutritional, Physicochemical and Functional Properties.  International Journal of Gastronomy and Food Science, 42: 101307.</t>
  </si>
  <si>
    <t>Linda, E., Aruna-Devi, A. D., Manisekaran, R., Tomas, S. A., Carvayar, J. A., Mantilla, A. &amp; Marasamy, L. (2025). Uncovering the Potential of g-In2s3: Can Doping With Mg, Ca, and Sr Revolutionize Photocatalytic H2 Evolution and 2,4-D Herbicide Degradation?  International Journal of Hydrogen Energy, 185: 151882.</t>
  </si>
  <si>
    <t>Cervantes-Anaya, N., Aedo-Torrado, A., Estrada-Camarena, E., Perez-De la Cruz, V., Ramirez-Ortega, D., Gonzalez-Trujano, M. E. &amp; Lopez-Rubalcava, C. (2025). Role of Nitric Oxide in the Antidepressant Effect of an Aqueous Extract of Punica granatum L.: Effects on GSH/GSSG Ratio and Lipoperoxidation in Adult Male Swiss Webster Mice.  International Journal of Molecular Sciences, 26(21): 10255.</t>
  </si>
  <si>
    <t>Herrera-Herrera, P. A., Hernandez-Orihuela, A. L., Renteria-Salcedo, A., Palmerin-Carreno, D. M., Huazano-Garcia, A., Carrillo-Ocampo, D., Ramos-Valdovinos, M. A. &amp; Martinez-Antonio, A. (2025). Sustainable Production and Characterization of Eumelanin from Organically Cultivated Mucuna ceniza Seeds: A High-Performance Biomaterial for Optoelectronic Applications.  International Journal of Molecular Sciences, 26(21): 10298.</t>
  </si>
  <si>
    <t>Valencia-Lozano, E., Barraza, A., Ibarra, J., Delano-Frier, J. P., Martinez-Gallardo, N. A., Gamez-Escobedo, I. A. &amp; Cabrera-Ponce, J. L. (2025). Transcriptomic Analysis of Osmotic Stress-Tolerant Somatic Embryos of Coffea Arabica L. Mediated by the Coffee Antisense Trehalase Gene: a Marker-Free Approach.  International Journal of Molecular Sciences, 26(18): 9224.</t>
  </si>
  <si>
    <t>Garcia-Ortega, L. F., Quiroz-Serrano, I. N., Guzman-Moreno, J., Pedraza-Reyes, M., Ramirez-Santoyo, R. M. &amp; Vidales-Rodriguez, L. E. (2025). Bacillus Subtilis Response to Mercury Toxicity: a Defense Mediated by Sulphur-Rich Molecules and Oxidative Prevention Systems.  International Journal of Molecular Sciences, 26(20): 10179.</t>
  </si>
  <si>
    <t>Vallelunga, A., Iannitti, T., Dati, G. et al. (2025). Sex-Independent Upregulation of Mir-146a-5p in Parkinson's  Disease Patients: a Longitudinal Study.  International Journal of Molecular Sciences, 26(21): 10315.</t>
  </si>
  <si>
    <t>Yepez-Ortega, M., Zarate-Ayon, E. J., Gutierrez-Calvillo, C. A. et al. (2025). Oral Administration of Bovine Lactoferrin Modulates the Effects of Chronic Stress on the Immune Response of the Lungs.  International Journal of Molecular Sciences, 26(20): 10000.</t>
  </si>
  <si>
    <t>Sanchez-Granados, N. T., Perez-Rios, S. R., Gonzalez-Garcia, Y., Fernandez-Luqueno, F., Aquino-Torres, E., Saucedo-Garcia, M., Zaldivar-Ortega, A. K., Reyes-Santamaria, M. I. &amp; Hernandez-Soto, I. (2025). Impacts of Foliar Application of Se and Tio2 Nanoparticles on Growth, Development, and Flowering in Lilium Sunny Oriental.  International Journal of Plant Biology, 16(3): 103.</t>
  </si>
  <si>
    <t>Zamir, M. T., Khan, S. U., Gelbukh, A., Felipe-Riverã³N, E. M. &amp; Gelbukh, I. (2025). Explainable Ai-Driven Analysis of Radiology Reports Using Text and Image Data: Experimental Study.  Jmir Formative Research, 9: e77482.</t>
  </si>
  <si>
    <t>Francisco-Ponce, B. A., Jimenez-Hernandez, J., Arambula-Villa, G., Flores-Andrade, E. &amp; Salazar, R. (2025). Influence of Water Activity on Powder Flow Properties of Nixtamalized Corn and Wheat Flours.  Journal of Cereal Science, 126: 104293.</t>
  </si>
  <si>
    <t>Sanchez-Alvarez, J. A. &amp; Calaminici, P. (2025). A Review of Global Optimization Methods for Molecular Structures: Algorithms, Applications and Perspectives.  Journal of Computational Chemistry, 46(28): e70243.</t>
  </si>
  <si>
    <t>Daza-Gomez, L. C., Escobar, B. E. V., Diaz, D., Garcia-Pena, N. G. &amp; Redon, R. (2025). Amorphous and Crystalline Sio2 Supports, Interaction With Zno Obtained by Various Methods: Implications for Rhodamine 6g Elimination.  Journal of Coordination Chemistry, 78(20): 2251-2270.</t>
  </si>
  <si>
    <t>Cardenas-Palomo, N., Mimila-Herrera, E. &amp; Velazquez-Abunader, I. (2025). Whale Shark Rhincodon Typus Foraging on Small Schooling Fish in the Northern Mexican Caribbean.  Journal of Fish Biology, 107(4): 1436-1440.</t>
  </si>
  <si>
    <t>Diaz-Castro, L., Vega-Rosas, G. A., Ramirez-Rodriguez, G. B., Cabello-Rangel, H. &amp; Hoffman, K. L. (2025). Prevalence of Depression Among Adolescents in Rural Communities of Mexico.  Journal of Global Health, 15: 04238.</t>
  </si>
  <si>
    <t>Acharya, S., Agarwal, A., Aglieririnella, G. et al. (2025). First measurement of D*+ vector meson spin alignment in Pb–Pb collisions at root sNN = 5.02 TeV.  Journal of High Energy Physics(10): 094.</t>
  </si>
  <si>
    <t>Acharya, S., Agarwal, A., Aglieririnella, G. et al. (2025). Light neutral-meson production in pp collisions at root s = 13 TeV.  Journal of High Energy Physics(8): 035.</t>
  </si>
  <si>
    <t>Acharya, S., Agarwal, A., Aglieririnella, G. et al. (2025). Measurement of correlations among net-charge, net-proton, and net-kaon multiplicity distributions in Pb-Pb collisions at root sNN = 5.02 TeV.  Journal of High Energy Physics(8): 210.</t>
  </si>
  <si>
    <t>Hayrapetyan, A., Tumasyan, A., Adam, W. et al. (2025). Measurements of inclusive and differential Higgs boson production cross sections at root s = 13.6 TeV in the H ®gg decay channel.  Journal of High Energy Physics(9): 070.</t>
  </si>
  <si>
    <t>Acharya, S., Agarwal, A., Rinella, G. A. et al. (2025). Multiplicity-dependent inclusive J/y production at forward rapidity in pp collisions at root s = 13 TeV.  Journal of High Energy Physics(7): 238.</t>
  </si>
  <si>
    <t>Chekhovsky, V., Hayrapetyan, A., Tumasyan, A. et al. (2025). Search for dark matter produced in association with one or two top quarks in proton-proton collisions at root s = 13 TeV.  Journal of High Energy Physics(8): 085.</t>
  </si>
  <si>
    <t>Chekhovsky, V., Hayrapetyan, A., Tumasyan, A. et al. (2025). Search for dark matter production in association with a single top quark in proton-proton collisions at root s = 13 TeV.  Journal of High Energy Physics(9): 141.</t>
  </si>
  <si>
    <t>Chekhovsky, V., Hayrapetyan, A., Tumasyan, A. et al. (2025). Search for vector-like leptons with long-lived particle decays in the CMS muon system in proton-proton collisions at root s = 13 TeV.  Journal of High Energy Physics(8): 156.</t>
  </si>
  <si>
    <t>Hayrapetyan, A., Tumasyan, A., Adam, W. et al. (2025). Measurement of light-by-light scattering and the Breit-Wheeler process, and search for axion-like particles in ultraperipheral PbPb collisions at root s = 5.02 TeV.  Journal of High Energy Physics(8): 006.</t>
  </si>
  <si>
    <t>Alrahman, F. A., Abratenko, P., Abrego-Martinez, N. et al. (2025). Operation of the trigger system for the ICARUS detector at Fermilab.  Journal of Instrumentation, 20: P10044.</t>
  </si>
  <si>
    <t>Urquiza-Yllescas, J. F., Mendoza, S., Sanchez-Adame, L. M., Rodriguez, J. &amp; Decouchant, D. (2025). Educational Chatbots: a Systematic Mapping Study.  Journal of Intelligent and Fuzzy Systems, 49(4): 960-990.</t>
  </si>
  <si>
    <t>Pottosin, I., Villatoro-Gomez, K., Olivas-Aguirre, M., Schnoor, M. &amp; Dobrovinskaya, O. (2025). Ion Channels in Nk Cells: Signaling and Functions.  Journal of Leukocyte Biology, 117(10): qiaf127.</t>
  </si>
  <si>
    <t>Pasos-Gonzalez, X. M., Rodriguez-Fuentes, N., May-Pat, A., Duarte-Aranda, S., Herrera-Kao, W., Avila-Ortega, A., Oliva, A. I., Cervantes-Uc, J. M. &amp; Juarez-Moreno, J. A. (2025). Surface Modification of Polylactic Acid Films With Acrylic Acid Plasma to Modify the Fibroblast Viability.  Journal of Materials Research, 40: 2749-2759.</t>
  </si>
  <si>
    <t>Reyes-Rodriguez, P. Y., Cortes-Hernandez, D. A., Sanchez, J., Herrera-Guerrero, A., Escobedo-Bocardo, J. C., Hurtado-Lopez, G. F. &amp; Saade, H. (2025). Effect of magnetic zinc-magnesium ferrite nanoparticles on the thermal, physical and mechanical properties of poly(lactic acid).  Journal of Materials Research and Technology, 39: 5346-5357.</t>
  </si>
  <si>
    <t>Alcala, A. C., Gutierrez, M. &amp; Ludert, J. E. (2025). The Sweet Aspects of Orthoflavivirus Treatment Design and Vaccine Development.  Journal of Medical Virology, 97(10): e70637.</t>
  </si>
  <si>
    <t>Herrera-Rivera, R., Morales-Bautista, J., Pomar, F. S., Quijano-Briones, J. J., Eguia-Eguia, S., Olvera, M. D., Martinez-Huerta, A. &amp; Perez-Tijerina, E. (2025). Synthesis of Tio2 Nanoparticles by Precipitation Method and Its Photocatalytic Activity: Experimental Design by Taguchi Method.  Journal of Nanotechnology, 2025(1): 2236104.</t>
  </si>
  <si>
    <t>Subair, T., Ortega, A., Hernandez-Kelly, L. C., Schmittbuhl, M. P. F. &amp; Sandu, C. (2025). Glial Neurotransmitter Transporter Regulation in Retinal Muller Cells: Role in Excitotoxicity.  Journal of Neurochemistry, 169: 35. Abstract: B 09-12.</t>
  </si>
  <si>
    <t>Martinez-Damian, E., Arambula-Villa, G., Argumedo-Macias, A. et al. (2025). Are Food Meanings Crucial for Novel Product Acceptance and Purchase Intent? A Case Study With Amaranth Flakes.  Journal of Sensory Studies, 40(5): e70082.</t>
  </si>
  <si>
    <t>Montoya-Alvarez, S., Minor-Martinez, A., Perez-Escamirosa, F., Jimenez-Corona, J. L., Mendez-Gomez, D. D. &amp; Tapia-Jurado, J. (2025). Effects of Real Time Biofeedback on Open Surgery Suturing Skills Acquisition.  Journal of Surgical Education, 82(11): 103738.</t>
  </si>
  <si>
    <t>Merida-Ortega, A., Ugalde-Resano, R., Cebrian, M. E. &amp; Lopez-Carrillo, L. (2025). Breast Cancer Immunophenotypes Are Associated With Exposure to Mixtures of Organochlorine Pesticides and Trace Elements Among Northern Mexican Women.  Journal of Trace Elements in Medicine and Biology, 92: 127777.</t>
  </si>
  <si>
    <t>Ayala-Ayala, M. T., Rosales, B. A., Cruz, J., De Moure-Flores, F. J., Munoz-Saldana, J., Robles, I. &amp; Godinez, L. A. (2025). A Bi2o3/Carbon Composite as a Short-Circuited Cell for Water Purification.  Journal of Water Process Engineering, 79: 108857.</t>
  </si>
  <si>
    <t>Lima Goncalves, D. L. &amp; Gonzalez, J. (2025). Borsuk-Ulam Property for Graphs.  Kyushu Journal of Mathematics, 79(1): 159-171.</t>
  </si>
  <si>
    <t>Zepeda, E., Garcia-Esquivel, Z., Braga, A., Castellanos, S. &amp; Olivares-Banuelos, T. N. (2025). Protozoa-Contaminated Microalgae Treated With Bleach Can Be Safely Used as Feed for Growing Oyster Larvae.  Latin American Journal of Aquatic Research, 53(4): 560-571.</t>
  </si>
  <si>
    <t>Hernandez-Martinez, J. I., Mendez-Vazquez, A., Rodriguez-Hernandez, G. &amp; Juarez-Osorio, S. L. (2025). Configuration Interaction Guided Sampling With Interpretable Restricted Boltzmann Machine.  Machine Learning-Science and Technology, 6(4): 045013.</t>
  </si>
  <si>
    <t>Ullah, I., Baig, R. M., Riaz, A. et al. (2025). Fighting Malaria in Shangla District, Pakistan: Insight Into Epidemiology, Risk Factors, and Strategic Control Measures (2020-2024).  Malaria Journal, 24(1): 353.</t>
  </si>
  <si>
    <t>Olivera-Castillo, L., Grant, G., Medina-Contreras, O. et al. (2025). Sea Cucumber (Isostichopus Badionotus): Bioactivity and Wound Healing Capacity in Vitro of Small Peptide Isolates From Digests of Whole-Body Wall or Purified Collagen.  Marine Drugs, 23(11): 411.</t>
  </si>
  <si>
    <t>De Santiago-Mendez, L. F., Castro-Roman, M. J., Herrera-Trejo, M., Mancha-Molinar, H. &amp; Bravo, B. (2025). Influence of S and Mn Initial Concentrations on the Graphite Branching in Gray Cast Iron as Quantified by 2d Image Analysis.  Materials, 18(21): 4837.</t>
  </si>
  <si>
    <t>El Omari, S., Imgharn, A., Abdellaoui, Y., Tzuc, O. M., Albourine, A., Bazzi, L., Laabd, M. &amp; Benhabib, K. (2025). A Hybrid Polyaniline/Dolomite-Palygorskite Framework for Environmental Remediation: Experimental Design and Molecular-Level Adsorption Interpretation.  Materials Advances, 6: 7409-7426.</t>
  </si>
  <si>
    <t>Kravchenko, V. V. (2025). Spectral Parameter Power Series for Zakharov-Shabat Direct and Inverse Scattering Problems.  Mathematical Methods in the Applied Sciences, 48(16): 14661-14671.</t>
  </si>
  <si>
    <t>Sanchez-Fuentes, Y., Balderas-Lopez, J. A., Proa-Coronado, C. &amp; Hernandez-Jaimes, O. A. (2025). Photothermal Techniques for Thermo-Optical Characterization of Carbon Nanotubes at Different Concentrations.  Measurement Science and Technology, 36(9): 095207.</t>
  </si>
  <si>
    <t>Gaytan-Gomez, A. M., Ramos-Cortes, C. A., Suarez-Garcia, R. X. et al. (2025). Nuclear Camkii Isoforms as Regulators of Transcription: From Developmental to Pathological Persistence.  Medical Sciences, 13(4): 246.</t>
  </si>
  <si>
    <t>Ascencio-Anastacio, A. M., Larios-Serrato, V., Mata-Marin, J. A. et al. (2025). Metabolomic Profile of Weight Gain of People Living with HIV Treated with Integrase Strand Transfer Inhibitor Regimens Reveals Dysregulated Lipid Metabolism and Mitochondrial Dysfunction.  Metabolites, 15(11): 695.</t>
  </si>
  <si>
    <t>Balderrama-Gomez, A., Munoz-Perez, V. M., Ortiz, M. I., Carino-Cortes, R., Castro-Rosas, J., Betanzos, A., Fernandez-Martinez, E. &amp; Castillo-Juarez, I. (2025). Using Caprylic Acid for the Prevention and Treatment of Helicobacter Pylori Infection and Gastric Cancer: a Review.  Metabolites, 15(9): 629.</t>
  </si>
  <si>
    <t>Hernandez-Cortes, A. A., Escobedo-Bocardo, J. C., Almanza-Robles, J. M. &amp; Cortes-Hernandez, D. A. (2025). Effect of Cross- or Unidirectional Rolling on the Microstructure, Corrosion Rate, and Hemolysis of Ternary Magnesium-Zinc-Gallium Alloys.  Metals, 15(11): 1165.</t>
  </si>
  <si>
    <t>Rodriguez-Morales, O., Arce-Fonseca, M., Mata-Espinosa, D., Aranda-Fraustro, A., Rosales-Encina, J. L. &amp; Flores-Valdez, M. A. (2025). Vaccination with a Trypanosoma cruzi Protein Extract Plus BCG?BCG1419c Promotes a Balanced Th1/Th2 Immune Profile That Improves Control of Acute Chagas Disease in BALB/c Mice.  Microorganisms, 13(11): 2447.</t>
  </si>
  <si>
    <t>Gonzalez-Ceron, L., Gomez-Perez, D. D., Santillan-Valenzuela, F., Ovilla-Munoz, M., Guzman-Bracho, C., Pech-May, A., Amores, G. R., Montoya-Perez, A. &amp; Villarreal-Trevino, C. (2025). Population Dynamics of Plasmodium Vivax in Mexico Determined by Csp, Pvs25, and Ssu 18s Rrna S-Type Polymorphism Analyses.  Microorganisms, 13(9): 2221.</t>
  </si>
  <si>
    <t>Soto-Guzmã¡N, E. E., Pagaza-Ibarra, H. J., Oliveros-Ortiz, A. J. et al. (2025). The Absolute Configuration Determination of Patagonic Acid.  Molbank, 2025(3): M2027.</t>
  </si>
  <si>
    <t>Meza-Davalos, T., Garcia-Ortega, L. F. &amp; Mancera, E. (2025). Filamentation Profiling Reveals Multiple Transcription Regulators Contributing to the Differences Between Candida Albicans and Candida Dubliniensis.  Molecular Microbiology, 124(4): 327-341.</t>
  </si>
  <si>
    <t>Agabo-Martinez, A., Gomez-Chang, E., Hernandez-Hipolito, E., Estrada-Muniz, E., Escobedo-Martinez, C., Obregon-Mendoza, M. A., Enrique, R. G., Vega, L. &amp; Romero, I. (2025). Anti-Helicobacter pylori Activity and Gastroprotective Effects of Diacetylcurcumin and Four Metal Derivatives.  Molecules, 30(19): 3849.</t>
  </si>
  <si>
    <t>Galvan-Flores, L. E., Osorio-Trujillo, C., Talamas-Rohana, P. &amp; Gallardo-Hernandez, S. (2025). Proteomic Insights Into the Interaction of Chitosan Nanoparticles With Canine Mdck Epithelial Cells.  Molecules, 30(18): 3815.</t>
  </si>
  <si>
    <t>Arizmendi-Izazaga, A., Navarro-Tito, N., Campos-Viguri, G. E., Jimenez-Wences, H., Acevedo-Quiroz, M. E., Salmeron-Barcenas, E. G., Illades-Aguiar, B., Leyva-Vazquez, M. A. &amp; Ortiz-Ortiz, J. (2025). Exometabolome and Molecular Signatures Associated With Hpv 16 in Cervical Cancer: Integrative Metabolomic and Transcriptomic Analysis for Biomarker Discovery.  Molecules, 30(19): 3909.</t>
  </si>
  <si>
    <t>Santiago, D. L. D., Valencia, O. G. R., Espinola, J. L. C., German, C. R. S., Flores, M. E., Noguez, M. L. A. &amp; Hernandez, J. J. L. (2025). Green Synthesis of Carbon Quantum Dots (Cqds) From Beetroot by Carbonization Method and Their Application in Metal Ion Sensing (Cu2+).  Mrs Advances, 10: 1602-1607.</t>
  </si>
  <si>
    <t>Sanchez-Gonzalez, A. Y., Cervantes-Contreras, M., Balderas-Lopez, J. A., Melendez-Lira, M. &amp; De La Cruz B, J. D. (2025). Polymeric Membranes Added With Zinc Oxide Nanoparticles for Agricultural Applications.  Mrs Advances, 10: 1608-1612.</t>
  </si>
  <si>
    <t>Flores-Garcia, E., Hernandez-Landaverde, M., Pena-Flores, J. I., Yanez-Limon, J. M. &amp; Ramirez-Bon, R. (2025). Simple Fabrication of a Uv Photodetector Based on Electrospun Zno Crystalline Nanofibers.  Nano Express, 6(4): 045003.</t>
  </si>
  <si>
    <t>Cai, X., Geyer, P. E., Perez-Riverol, Y. et al. (2025). A Standardized Framework for Circulating Blood Proteomics.  Nature Genetics, 57: 2371-2380.</t>
  </si>
  <si>
    <t>Castillo-Jimenez, A., Garay-Arroyo, A., Sanchez, M. P., Martinez-Garcia, J. C. &amp; Alvarez-Buylla, E. R. (2025). Cellular Patterns in Arabidopsis Root Epidermis Emerge From Gene Regulatory Network and Diffusion Dynamical Feedback.  Npj Systems Biology and Applications, 11(1): 107.</t>
  </si>
  <si>
    <t>Palomo-Ligas, L. &amp; Gutierrez-Gutierrez, F. (2025). Impact of Covid-19 Restrictions on Incidence of Gastrointestinal Protozoal Infections in Mexico and Their Association With Environmental and Socioeconomic Risk Factors.  Parasite, 32: 52.</t>
  </si>
  <si>
    <t>Sanchez-Barrera, C. A., Fernandez-Munoz, K. V., Mendoza-Rodriguez, M. G., Ortiz-Melo, M. T., Carrillo-Perez, J. A., Rodriguez-Sosa, M. &amp; Terrazas, L. I. (2025). The Impact of Helminths on Colorectal Cancer: From Infections to the Isolation of Biotherapeutics.  Pathogens, 14(9): 949.</t>
  </si>
  <si>
    <t>Sanchez-Segura, L., Zaina, S., Ku-Gonzalez, A. F., Guzman-Lopez, J. A., Zavala-Garcia, L. E. &amp; Lopez, M. G. (2025). Effect of Crosslinking Using Heat on the Physicochemical Features of Bsa–Capsaicin Nanoparticles.  Pharmaceutics, 17(10): 1306.</t>
  </si>
  <si>
    <t>Juarez-Osorio, S. L., Rivera-Ruiz, M. A., Mendez-Vazquez, A., Rodriguez-Tell, E. &amp; Lopez-Romero, M. (2025). Fourier Series Guided Design of Quantum Convolutional Neural Networks for Enhanced Time Series Forecasting.  Physica Scripta, 100: 106009.</t>
  </si>
  <si>
    <t>Santos-Hernandez, C., Garduno, S. I., Reyes-Valderrama, M. I., Hernandez-Como, N., Gutierrez-Amador, M. P., Aleman-Ayala, K. &amp; Matsumoto, Y. (2025). A Straightforward î±-Moo3 Microwave Synthesis for the Potential Development of Applications With a Solution-Processed Layered Semiconductor.  Physica Scripta, 100(10): 105934.</t>
  </si>
  <si>
    <t>Tchekhovski, V., Hayrapetyan, A., Makarenko, V. et al. (2025). Probing Gluon Fluctuations in Nuclei With the First Energy-Dependent Measurement of Incoherent J/y Photoproduction in Ultraperipheral Pbpb Collisions.  Physical Review Letters, 135(11): 112301.</t>
  </si>
  <si>
    <t>Hayrapetyan, A., Makarenko, V., Tumasyan, A. et al. (2025). Measurement of Wwz and Zh Production Cross Sections at root S = 13 and 13.6 Tev.  Physical Review Letters, 135(9): 091802.</t>
  </si>
  <si>
    <t>Hayrapetyan, A., Tumasyan, A., Adam, W. et al. (2025). Observation of L Hyperon Local Polarization in P-Pb Collisions at root SNn = 8.16 Tev.  Physical Review Letters, 135(13): 132301.</t>
  </si>
  <si>
    <t>Hayrapetyan, A., Tumasyan, A., Adam, W. et al. (2025). Search for a Neutral Gauge Boson With Nonuniversal Fermion Couplings in Vector Boson Fusion Processes in Proton-Proton Collisions at root S = 13 Tev.  Physical Review Letters, 135(6): 061803.</t>
  </si>
  <si>
    <t>Tchekhovski, V., Hayrapetyan, A., Makarenko, V. et al. (2025). Observation of the Charged-Particle Multiplicity Dependence of syˆ(2s)/sJ/y} in P-Pb Collisions at root 8.16 Tev.  Physical Review Letters, 135(9): 092301.</t>
  </si>
  <si>
    <t>Tchekhovski, V., Hayrapetyan, A., Makarenko, V. et al. (2025). Evidence for Similar Collectivity of High Transverse-Momentum Particles in P-Pb and Pb-Pb Collisions.  Physical Review Letters, 135(7): 071903.</t>
  </si>
  <si>
    <t>Albor, C., Arceo-Gomez, G., Suarez-Marino, A. &amp; Parra-Tabla, V. (2025). Heterospecific Pollen Transfer and Pollination Success Are Simultaneously Mediated by Co-Flowering Diversity and Super-Generalist Species.  Plant Ecology, 226: 1025-1035.</t>
  </si>
  <si>
    <t>Tovar-Aguilar, A., Zhao, J. F., Poethig, S. &amp; Gillmor, S. (2025). Abnormal Hypophyseal and Suspensor Divisions in Arabidopsis Dcl1 Embryos Are Not Attributable to a Single Mir156-Targeted Squamosa Promoter Binding Protein-Like (Spl) Gene, but Likely Involve Redundant Genetic Pathways and/or Modulation by Genetic Background.  Plant Reproduction, 38(4): 20.</t>
  </si>
  <si>
    <t>Bermudez-Valle, A. R., Martinez-Gallardo, N. A., Valencia-Lozano, E. &amp; Delano-Frier, J. P. (2025). High Red–Blue Light Ratio Promotes Accelerated In Vitro Flowering and Seed-Set Development in Amaranthus hypochondriacus Under a Long-Day Photoperiod.  Plants-Basel, 14(20): 3134.</t>
  </si>
  <si>
    <t>Gonzã¡Lez-Mendoza, M. E., Martinez-Bustos, F., Castaã±O-Tostado, E., Cortez-Trejo, M. D. &amp; Amaya-Llano, S. L. (2025). Microwave-Assisted Osa-Faba Bean Starch Production for Probiotic Microencapsulation.  Polysaccharides, 6(3): 81.</t>
  </si>
  <si>
    <t>Munoz-Olivos, C., Bautista-Rodriguez, E., Rivas-Arreola, M. J., Palacios-Gonzalez, B., Zacapa, D. &amp; Cortez-Sanchez, J. L. (2025). Mechanisms and Therapeutic Potential of Key Anti-Inflammatory Metabiotics: Trans-Vaccenic Acid, Indole-3-Lactic Acid, Thiamine, and Butyric Acid.  Probiotics and Antimicrobial Proteins, 17: 2805-2818.</t>
  </si>
  <si>
    <t>Soto-Guzmã¡N, E. E., Oliveros-Ortiz, A. J., Talavera-Alemã¡N, A. et al. (2025). Kerlinic Acid Preserves the Furan Moiety in Regio- and Diastereoselective Oxidations Giving Beta-Lactones and Oxirane Derivatives.  Reactions, 6(3): 47.</t>
  </si>
  <si>
    <t>Gomez-Mendicuti, R. E., Kao-Chicmul, C. A., Ojeda-Acosta, V. M., Perez-Lopez, D. S., Leon-Deniz, L. V. &amp; Ahuatzin-Hernandez, J. M. (2025). Assessing the Distribution of Algal Biodiversity Across the Shelf Zones of the Gulf of Mexico and Adjacent Waters.  Regional Studies in Marine Science, 91: 104543.</t>
  </si>
  <si>
    <t>Hayrapetyan, A., Tumasyan, A., Adam, W. et al. (2025). Observation of a Pseudoscalar Excess at the Top Quark Pair Production Threshold.  Reports on Progress in Physics, 88(8): 087801.</t>
  </si>
  <si>
    <t>Halbinger, A. S., Vega, B. Q., Bonilla, D. H. et al. (2025). Proposal for a Children's Environmental Health Program in Mexico: Childhood Syndemics.  Revista De Salud Ambiental, 25(1): 90-96.</t>
  </si>
  <si>
    <t>Angeles-Vazquez, A. P., Garcia-Castillo, M. G., Rebollar, E. A., Parra-Olea, G. &amp; Delia Basanta, M. (2025). Detection of Batrachochytrium Dendrobatidis in Amphibians From a Pet Market and Two Wild Populations in Mexico.  Revista Latinoamericana De Herpetologia, 8(3): 113-118.</t>
  </si>
  <si>
    <t>Sanchez-Gutierrez, D. M., Bautista-Zuniga, F., Quintana-Owen, P. &amp; Gogichaichvili, A. (2025). Heavy Metals in Lipsticks Used in Mexico.  Salud Publica De Mexico, 67(5): 429.</t>
  </si>
  <si>
    <t>Soler-Jimenez, L. C., Peniche-Pavia, H. A., Vazquez-Martinez, J., Hernandez-Nunez, E., Hernandez-Mena, D., Mancilla-Tapia, J. M., Granja-Perez, P. &amp; Vidal-Martinez, V. M. (2025). Solid-Phase Microextraction of Sweat Components of Patients Positive for Sars-Cov-2 for Identification of Possible Biomarkers.  Scientific Reports, 15(1): 35680.</t>
  </si>
  <si>
    <t>Svensson, K., Sanchez-Guerra, M., Midya, V. et al. (2025). Postpartum Metabolomics Profile Predicts 8-Years Postdelivery Women's Subclinical Atherosclerosis Measures.  Scientific Reports, 15(1): 34939.</t>
  </si>
  <si>
    <t>Cortes-Garcia, Y., Rosales-Luengas, Y., Rangel-Popoca, S. J., Salazar, S., Li, X. O. &amp; Lozano, R. (2025). Virtual Environment for Rehabilitation of Upper Distal Limb Using a Haptic Device With Adaptive Impedance Control and Neural Compensation: a Preliminary Proposal.  Sensors, 25(19): 5964.</t>
  </si>
  <si>
    <t>Carranza, A. A. M., Arredondo-Velazquez, M., Alonso, B. D. &amp; Moreno-Barbosa, E. (2025). Optimizing Cnn Hyperparameters for Enhanced Semg Signal Classification Using D-Optimal Design.  Signal Image and Video Processing, 19(15): 1296.</t>
  </si>
  <si>
    <t>Galvez-Barbosa, S., Bretado, L. A., Salinas-Delgado, Y. &amp; Gonzalez, L. A. (2025). Photocatalytic Performance and Antibacterial Activity of Dumbbell-Shaped Zno With Flower-Like Tips Synthesized Via the Hydrothermal Method.  Solid State Communications, 406: 116191.</t>
  </si>
  <si>
    <t>Leal-Zayas, J. C., Yanez-Limon, J. M., Vargas-Arana, C., Flores-Valenzuela, J., Leal-Perez, J. E. &amp; Vargas-Ortiz, R. A. (2025). Influence of Ti-Zn Doping on the Structural, Ferroelectric and Optical Properties of Bifeo3 Ceramics Synthesized Via the Solid-State Reaction.  Solid State Sciences, 168: 108047.</t>
  </si>
  <si>
    <t>Mayo-Mosqueda, A., Bello-Bello, J., Hernandez-Nunez, E., Arreola-Enriquez, J., Alcudia-Perez, J. C., Ku-Gonzalez, A. F., Rosas-Saito, G. H., Ortiz-Castro, R. &amp; Alatorre-Cobos, F. (2025). Silver Nanoparticles Enhance Plant Biomass of Laelia Rubescens Lindl. During in Vitro Culture by Positive Effects on Root Growth Performance.  South African Journal of Botany, 186: 665-674.</t>
  </si>
  <si>
    <t>Lorias-Espinoza, D., Cardona, S. K. D., Velasco, L. E. S., Ordorica-Flores, R. M., Minor-Martinez, A., Montoya-Alvarez, S. &amp; Perez-Escamirosa, F. (2025). Skills Assessment for Laparoscopic Surgery Based on Computer Analysis Metrics: Scopepro Trainer.  Surgical Endoscopy and Other Interventional Techniques, 39: 6449-6458.</t>
  </si>
  <si>
    <t>Davizon, Y. A., Hernandez-Santos, C., De la Cruz, N. et al. (2025). Mathematical Methods for Inventory Management in Dynamic Supply Chains.  Systems, 13(10): 909.</t>
  </si>
  <si>
    <t>Martinez-Jimenez, Y. I., Meraz-Rios, M. A. &amp; Gomez, R. (2025). LP-39 Bisphenol A and Its Structural Analogues provoke Endothelial dysfunction and THRa up-expression in HUVEC cells.  Toxicology Letters, 411: S457-S458.</t>
  </si>
  <si>
    <t>Da Rosa, G., De Castro, M., Velasquez, V. M. G. et al. (2025). Aptamers Meet Structural Bioinformatics, Computational Chemistry, and Artificial Intelligence.  Wiley Interdisciplinary Reviews-Computational Molecular Science, 15(5): e70050.</t>
  </si>
  <si>
    <t>Benitez-Garcia, I., Davizon, Y. A., Hernandez-Santos, C., De La Cruz, N., Hernandez, A., Quinonez-Ruiz, A., Smith, E. D., Sanchez-Leal, J. &amp; Smith, N. R. (2025). Mathematical Modeling and Stability Analysis of Agri-Food Tomato Supply Chains Via Compartmental Analysis.  World, 6(3): 129.</t>
  </si>
  <si>
    <t>Arizaga, F. J., Ramirez, J. M., Alcala, J. A., Rosas-Caro, J. C. &amp; Rojas-Hernandez, A. G. (2025). Comparative Analysis of Efficiency and Harmonic Generation in Multiport Converters: Study of Two Operating Conditions.  World Electric Vehicle Journal, 16(10): 566.</t>
  </si>
  <si>
    <t>Tang, J., Tian, H., Yu, W. &amp; Qiao, J.-F. (2025). A Review of Neural Network Control in Municipal Solid Waste Incineration Processes.  Zidonghua Xuebao/Acta Automatica Sinica, 51(9): 1951-1973.</t>
  </si>
  <si>
    <t>Commentary</t>
  </si>
  <si>
    <t>Letter</t>
  </si>
  <si>
    <t>INVESTIGACION Y ESTUDIOS MULTIDISCIPLINARIOS</t>
  </si>
  <si>
    <t>Consejo Nacional de Humanidades, Ciencias y Tecnolog?as [205050, BP-PA-20220718214010901-2840985]</t>
  </si>
  <si>
    <t>Consejo Nacional de Ciencia y Tecnologia [CF-2019-51488, CF-2019-1564468]</t>
  </si>
  <si>
    <t>Sustainability of Natural Resources and Energy Program [SEP-CONACyT-151881, COAH-2019-C13-C006, COAH-2021-C15-C095]; Biotechnology and Bioengineering Department at Cinvestav Zacatenco</t>
  </si>
  <si>
    <t>Ministry of Science, Humanities, Technology, and Innovation (SECIHTI) [1232178]</t>
  </si>
  <si>
    <t>National Institute of Pediatrics-E022 [INP: C-002/2023, Pediatrics-E022]</t>
  </si>
  <si>
    <t>Center for Research and Advanced Studies (Cinvestav)</t>
  </si>
  <si>
    <t>CONAHCyT, now Secihti [CF-2019 21887, FOP02-2022-02 321696]; PRONACE-SALUD, [302978]</t>
  </si>
  <si>
    <t>SECIHTI of Mexico [CF2019-53358, 814088]</t>
  </si>
  <si>
    <t>CINVESTAV; SEP-Cinvestav [179]; SEP-Conacyt [175854]</t>
  </si>
  <si>
    <t>Investigadores de Reciente Incorporación program from FUNDACIÓN IMSS, A.C. [R-2024-785-073]; SECIHTI [CBF-2025-I-1331, CVU 780737]</t>
  </si>
  <si>
    <t>SECIHTI Mexico [CBF2023-2024-2238]</t>
  </si>
  <si>
    <t>Wellcome Trust (220540/Z/20/A), the Chan Zuckerberg Initiative (2020–217291 and 2021–240108 (5022)), and the Royal Society (NAF\R2\202163</t>
  </si>
  <si>
    <t>CONAHCyT-Mexico grant [300062]</t>
  </si>
  <si>
    <t>SECIHTI</t>
  </si>
  <si>
    <t>National Council of Humanities, Sciences and Technology (CONAHCYT) Mexico [754673]; Center for Research and Advanced Studies of the National Polytechnic Institute (CINVESTAV-IPN)</t>
  </si>
  <si>
    <t>CONAHCYT [CB2019/610262, 812421]</t>
  </si>
  <si>
    <t>Mexico's Secretary of Science, Humanities, Technology and Innovation (Secihti); University of Guadalajara; Secihti</t>
  </si>
  <si>
    <t>Fondo Mixto Secretaria de Ciencia, Humanidades, Tecnologia e Innovacion (SECIHTI) [108960]</t>
  </si>
  <si>
    <t>CRUE-CSIC; Springer Nature; Universidad Carlos III de Madrid (Agreement CRUE-Madrono); Spanish Research Agency [PID2022-138050NB-I00]; Community of Madrid [PIPF-2022/COM-25578]</t>
  </si>
  <si>
    <t>Asociacion Mexicana de Cultura, A. C.</t>
  </si>
  <si>
    <t>Instituto Politecnico Nacional-Secretaria de Investigacion y Posgrado [20253806]; Project UNAM PAPIME [PE104125]</t>
  </si>
  <si>
    <t>CONAHCYT [702805, 1039577]</t>
  </si>
  <si>
    <t>CONACYT; PIFI-SIP-COFAA/IPN [2015/0322/0944/0946]</t>
  </si>
  <si>
    <t>Secretariat of Science, Humanities, Technology, and Innovation (SECIHTI)</t>
  </si>
  <si>
    <t>Secretaria de Educacion, Ciencia, Tecnologia e Innovacion de la Ciudad de Mexico [SECTEI/061/2023]</t>
  </si>
  <si>
    <t>Secretaria de Ciencia, Humanidades, Tecnologia e Innovacion (SECIHTI) [CBF-2025-G-1587]; Universidad Autonoma de Guadalajara</t>
  </si>
  <si>
    <t>Instituto Politecnico Nacional; Secretaria de Ciencia, Humanidades, Tecnologia e Innovacion [CF-2023-I-722]; [20253465]; [20250123]; [20251352]</t>
  </si>
  <si>
    <t>Consejo Nacional de Humanidades, Ciencias y Tecnologas [(1) 2024, CVU 351578]; Consejo Nacional de Ciencia y Tecnologia [CBF-2025-I-782]</t>
  </si>
  <si>
    <t>University of Medellin [1241, 4000000425]; UniRemington; LIDTRA infrastructure [LN295261, LN254119, LN299082]; Secretaria de Ciencia, Humanidades, Tecnologia e Innovacion (SECIHTI) [1182859]</t>
  </si>
  <si>
    <t>UNAM – DGAPA – PAPIIT  [IN228523, IT201623]</t>
  </si>
  <si>
    <t>SECIHTI [CV 836540]</t>
  </si>
  <si>
    <t>Consejo Nacional de Humanidades, Ciencias y Tecnologias [140637]</t>
  </si>
  <si>
    <t>SIP-IPN [SIP20250976]</t>
  </si>
  <si>
    <t>School of Engineering from the National Autonomous University of Mexico; UNAM-PAPIIT [TA101723]; Algorand Centres of Excellence programme</t>
  </si>
  <si>
    <t>National Council of Science and Technology [A3-S-26782, 1009939]</t>
  </si>
  <si>
    <t>POSDOC, Direccion General del Personal Academico, DGAPA-UNAM and Secretaria de Ciencia, Humanidades, Tecnologia e Innovacion, SECIHTI [CVU:636047]; SECIHTI [CVU:1232451]; Charles University</t>
  </si>
  <si>
    <t>Vice Chancellor for Research of the University of Costa Rica [908-C3-610]</t>
  </si>
  <si>
    <t>Secihti [A1-S-24796]; Russian Science Foundation [23-71-10099]</t>
  </si>
  <si>
    <t>European Research Center for Information Systems (ERCIS); CONAHCYT; Center for Scalable Data Analytics and Artificial Intelligence (ScaDS.AI) Dresden/Leipzig; UNAM's Project PAPIIT [IA102923]; CONAHCYT [CBF2023-2024-1463]</t>
  </si>
  <si>
    <t>CONAHCYT [CBF2023-2024-1463]</t>
  </si>
  <si>
    <t>National Natural Science Foundation of China [62476006, 62076226]; Hubei Provincial Natural Science Foundation of China [2023AFA049]</t>
  </si>
  <si>
    <t>National Natural Science Foundation of China [62073006, 62021003, 62373017]; National Key Research and Development Program of China [2021ZD0112300]</t>
  </si>
  <si>
    <t>CONAHCYT</t>
  </si>
  <si>
    <t>Universidad Nacional Autnoma de Mxico [781001]; Cinvestav; UNAM Postdoctoral Program (POSDOC)</t>
  </si>
  <si>
    <t>SECIHTI Postdoctoral Fellowship Program</t>
  </si>
  <si>
    <t>Proyectos de Investigacion e Innovacion Tecnologica PAPIIT - Division de Investigacion, Facultad de Medicina, Universidad Nacional Autonoma de Mexico [IN201324]</t>
  </si>
  <si>
    <t>Consejo Nacional de Humanidades, Ciencias y Tecnologias (SECIHTI)</t>
  </si>
  <si>
    <t>CONAHCyT-Mexico: Apoyos Complementarios para Estancias Sabaticas Vinculadas a la Consolidacion de Grupos de Investigacion [2023]</t>
  </si>
  <si>
    <t>CONHACyT; TecNM-ITEL (Maestria en Ciencias en Biotecnologia Agropecuaria); Centro de Investigacion y Estudios Avanzados Unidad Queretaro</t>
  </si>
  <si>
    <t>CONACYT [CB-241247]</t>
  </si>
  <si>
    <t>Evogenia and IDEA Guanajuato [CFINN-0058 (2015–2017), MA-CFINN-0997 (2018–2019), MA-CFINN-0965 (2020–2021); APC</t>
  </si>
  <si>
    <t>SECIHTI [CBF2023-2024-708]</t>
  </si>
  <si>
    <t>Agency AIFA [2016-02364714]</t>
  </si>
  <si>
    <t>Sistema de Administración de Programa y Proyectos de Investigación (SAPPI-IPN). Multidisciplinary Project, [20230994]; BEIFI [20240519]; SECIHTI [993755]</t>
  </si>
  <si>
    <t>CONACYT [A1-S-47854]; Secretaria de Investigación y Posgrado of the Instituto Politécnico Nacional [20241816, 20241819, 20240951]</t>
  </si>
  <si>
    <t>SECIHTI [4001830]</t>
  </si>
  <si>
    <t>UNAM Posdoctoral Program (POSDOC), PAPIIT [IG100220]; CONAHCYT [140617]</t>
  </si>
  <si>
    <t>SAC-TUN; WWF-Carlos Slim Foundation Alliance</t>
  </si>
  <si>
    <t>Gonzalo Rio Arronte Foundation (FGRA) [S.736]</t>
  </si>
  <si>
    <t xml:space="preserve">SCOAP3; Worldwide LHC Computing Grid (WLCG); A. I. Alikhanyan National Science Laboratory (Yerevan Physics Institute) Foundation (ANSL); State Committee of Science and World Federation of Scientists (WFS), Armenia; Austrian Academy of Sciences, Austrian Science Fund (FWF) [[M 2467-N36]; Nationalstiftung fur Forschung, Technologie und Entwicklung, Austria; Ministry of Communications and High Technologies, National Nuclear Research Center, Azerbaijan; Conselho Nacional de Desenvolvimento Cientifico e Tecnologico (CNPq); Financiadora de Estudos e Projetos (Finep); Fundacao de Amparo a Pesquisa do Estado de Sao Paulo (FAPESP); Nederlandse Organisatie voor Wetenschappelijk Onderzoek (NWO), Netherlands; Universidade Federal do Rio Grande do Sul (UFRGS), Brazil; Research Council of Norway, Norway; Bulgarian Ministry of Education and Science, National Roadmap for Research Infrastructures 2020-2027 (object CERN), Bulgaria; Pontificia Universidad Catolica del Peru, Peru; Ministry of Education of China (MOEC); Ministry of Science and Higher Education, National Science Centre and WUT ID-UB, Poland; Ministry of Science &amp; Technology of China (MSTC); Korea Institute of Science and Technology Information and National Research Foundation of Korea (NRF), Republic of Korea; National Natural Science Foundation of China (NSFC), China; Ministry of Education and Scientific Research; Ministry of Science and Education and Croatian Science Foundation, Croatia; Institute of Atomic Physics, Ministry of Research and Innovation and Institute of Atomic Physics; Centro de Aplicaciones Tecnologicas y Desarrollo Nuclear (CEADEN), Cubaenergia, Cuba; Universitatea Nationala de Stiinta si Tehnologie Politehnica Bucuresti, Romania; Ministry of Education, Youth and Sports of the Czech Republic, Czech Republic; Ministry of Education, Science, Research and Sport of the Slovak Republic, Slovakia; Danish Council for Independent Research </t>
  </si>
  <si>
    <t>FWF; FNRS; FWO (Belgium); CNPq; CAPES; FAPERJ; FAPERGS; FAPESP (Brazil); BNSF (Bulgaria); MoST; NSFC (China); CSF (Croatia); RIF (Cyprus); SENESCYT (Ecuador); ERC PRG [MoER TK202]; Academy of Finland; MEC; CEA; CNRS/IN2P3 (France); SRNSF; BMBF; DFG; HGF (Germany); NKFIH (Hungary); DAE; DST; IPM; SFI (Ireland); INFN (Italy); NRF (Republic of Korea); MES (Latvia); MOE; UM (Malaysia); BUAP; CONACYT; UASLP-FAI (Mexico); PAEC (Pakistan); FCT (Portugal); MESTD (Serbia); PCTI (Spain); MOSTR (Sri Lanka); Swiss Funding Agencies (Switzerland); NSTDA; TUBITAK; DOE; NSF; Marie-Curie programme; European Research Council; Horizon 2020 Grant [675440, 724704, 752730, 758316, 765710, 824093, 101115353, 101002207]; COST Action [CA16108]; Leventis Foundation; Alfred P. Sloan Foundation; Alexander von Humboldt Foundation; Science Committee [22rl-037]; Belgian Federal Science Policy Office; Fonds pour la Formation a la Recherche dans l'Industrie et dans l'Agriculture (FRIA-Belgium); FWO (Belgium) under the "Excellence of Science - EOS [30820817]; Beijing Municipal Science AMP; Technology Commission [Z191100007219010]; Fundamental Research Funds for the Central Universities (China); Ministry of Education, Youth and Sports (MEYS) of the Czech Republic; Shota Rustaveli National Science Foundation [FR-22-985]; Deutsche Forschungsgemeinschaft (DFG) [EXC 2121, 390833306, 400140256 - GRK2497]; Hellenic Foundation for Research and Innovation (HFRI) [2288]; Hungarian Academy of Sciences [K 131991, K 133046, K 138136, K 143460, K 143477, K 146913, K 146914, K 147048, 2020-2.2.1-ED-2021-00181, TKP2021-NKTA-64]; Council of Science and Industrial Research, India - NextGenerationEU program (Italy); Latvian Council of Science; Ministry of Education and Science [2022/WK/14]; National Science Center [Opus 2021/41/B/ST2/01369, 2021/43/B/ST2/01552, CEECIND/01334/2018]; National Priorities Research Program by Qatar National Research Fund; ERDF "a way of making Europe" [MDM-2017-0765]; Programa Severo Ochoa del Principado de Asturias (Spain); National Science, Research and Innovation Fund via the Program Management Unit for Human Resources AMP; Institutional Development, Research and Innovation [B39G670016]; Kavli Foundation; Nvidia Corporation; SuperMicro Corporation; Welch Foundation [C&lt;SUP&gt;-1845]; Weston Havens Foundation (U.S.A.)</t>
  </si>
  <si>
    <t>Worldwide LHC Computing Grid (WLCG) collaboration; A. I. Alikhanyan National Science Laboratory (Yerevan Physics Institute) Foundation (ANSL), State Committee of Science and World Federation of Scientists (WFS), Armenia; Austrian Academy of Sciences, Austrian Science Fund (FWF) [M 2467-N36]; Nationalstiftung fur Forschung, Technologie und Entwicklung, Austria; Ministry of Communications and High Technologies, National Nuclear Research Center; Conselho Nacional de Desenvolvimento Cientifico e Tecnologico (CNPq); Financiadora de Estudos e Projetos (Finep); Fundacao de Amparo a Pesquisa do Estado de Sao Paulo (FAPESP); Universidade Federal do Rio Grande do Sul (UFRGS), Brazil; Bulgarian Ministry of Education and Science, within the National Roadmap; Ministry of Education of China (MOEC), Ministry of Science &amp; Technology of China (MSTC); National Natural Science Foundation of China (NSFC), China; Ministry of Science and Education and Croatian Science Foundation, Croatia; Centro de Aplicaciones Tecnologicas y Desarrollo Nuclear (CEADEN); Ministry of Education, Youth and Sports of the Czech Republic, Czech Republic; VILLUM FONDEN; Danish National Research Foundation (DNRF), Denmark; Helsinki Institute of Physics (HIP), Finland; Commissariat a l'Energie Atomique (CEA); Centre National de la Recherche Scientifique (CNRS), France; Bundesministerium fur Bildung und Forschung (BMBF); Department of Atomic Energy Government of India (DAE), Department of Science and Technology, Government of India (DST), University Grants Commission, Government of India; Council of Scientific and Industrial Research (CSIR), India; National Research and Innovation Agency - BRIN, Indonesia; Istituto Nazionale di Fisica Nucleare (INFN), Italy; Japan Society for the Promotion of Science (JSPS) KAKENHI, Japan; Consejo Nacional de Ciencia (CONACYT); Direccion General de Asuntos del Personal Academico (DGAPA), Mexico; Pontificia Universidad Catolica del Peru; Ministry of Science and Higher Education, National Science Centre; National Research Foundation of South Africa; Swedish Research Council (VR); Knut &amp; Alice Wallenberg Foundation (KAW), Sweden; National Science and Technology Development Agency (NSTDA); National Science, Research and Innovation Fund (NSRF) [PMU-B B05F650021]; Turkish Energy, Nuclear and Mineral Research Agency; United States Department of Energy; Czech Science Foundation [23-07499S]; Czech Republic; FORTE project [CZ.02.01.01/00/22_008/0004632]; European Union, Czech Republic; European Research Council [950692]; European Union; ICSC - Centro Nazionale di Ricerca in High Performance Computing, Big Data and Quantum Computing, European Union; Academy of Finland (Center of Excellence in Quark Matter) [346327, 346328]</t>
  </si>
  <si>
    <t>FWF (Austria); FNRS (Belgium); FWO (Belgium); CNPq (Brazil); FAPERJ (Brazil); FAPERGS (Brazil); FAPESP (Brazil); CAPES (Brazil); BNSF (Bulgaria); MoST (China); NSFC (China); CSF (Croatia); RIF (Cyprus); SENESCYT (Ecuador); MoER (Estonia); ERDF (Estonia); Academy of Finland (Finland); MEC (Finland); CEA (France); CNRS/IN2P3 (France); BMBF (Germany); DFG (Germany); HGF (Germany); NKFIH (Hungary); DAE (India); DST (India); IPM (Iran); SFI (Ireland); INFN (Italy); NRF (Republic of Korea); MES (Latvia); MOE (Malaysia); UM (Malaysia); BUAP (Mexico); CONACYT (Mexico); UASLP-FAI (Mexico); MBIE (New Zealand); PAEC (Pakistan); FCT (Portugal); MESTD (Serbia); PCTI (Spain); MOSTR (Sri Lanka); Swiss Funding Agencies (Switzerland); NSTDA (Thailand); TUBITAK (Turkey); NASU (Ukraine); NSF (USA); Marie-Curie program (European Union); European Research Council (European Union); Horizon 2020 Grant (European Union) [675440, 724704, 752730, 758316, 765710, 824093, 884104]; COST Action (European Union); Leventis Foundation; Alfred P. Sloan Foundation; Alexander von Humboldt Foundation; Belgian Federal Science Policy Office; Fonds pour la Formation a la Recherche dans l'Industrie et dans l'Agriculture (FRIA-Belgium); Agentschap voor Innovatie door Wetenschap en Technologie (IWT-Belgium); FWO (Belgium) under the "Excellence of Science - EOS - be.h project [30820817]; Beijing Municipal Science &amp; Technology Commission [Z191100007219010]; Ministry of Education, Youth and Sports (MEYS) of the Czech Republic; Hellenic Foundation for Research and Innovation (HFRI) (Greece) [2288]; Deutsche Forschungsgemeinschaft (DFG) [EXC 2121, 390833306, 400140256 - GRK2497]; Hungarian Academy of Sciences (Hungary); Council of Science and Industrial Research, India; Latvian Council of Science; National Science Center (Poland) [Opus 2021/41/B/ST2/01369, 2021/43/B/ST2/01552]; National Priorities Research Program by Qatar National Research Fund; MCIN/AEI, ERDF "a way of making Europe"; Programa Severo Ochoa del Principado de Asturias (Spain); Chulalongkorn Academic into Its 2nd Century Project Advancement Project (Thailand); National Science, Research and Innovation Fund via the Program Management Unit for Human Resources &amp; Institutional Development, Research and Innovation (Thailand) [B05F650021]; Kavli Foundation; Nvidia Corporation; SuperMicro Corporation; Welch Foundation [C-1845]; Weston Havens Foundation (U.S.A.); BMBWF (Austria); MES (Bulgaria); CERN; CAS (China); MINCIENCIAS (Colombia); MSES (Croatia); ERC PUT (Estonia); HIP (Finland); GSRI (Greece); MSIP (Republic of Korea); LAS (Lithuania); CINVESTAV (Mexico); LNS (Mexico); SEP (Mexico); MOS (Montenegro); MES (Poland); NSC (Poland); MCIN/AEI (Spain); MST (Taipei); MHESI (Thailand); TENMAK (Turkey); STFC (United Kingdom); DOE (USA); F.R.S.-FNRS (Belgium); New National Excellence Program - UNKP (Hungary); NKFIH (Hungary) [K 124845, K 124850, K 128713, K 128786, K 129058, K 131991, K 133046, K 138136, K 143460, K 143477, 2020-2.2.1-ED-2021-00181, TKP2021-NKTA-64]; Ministry of Education and Science [2022/WK/14]; Programa Estatal de Fomento de la Investigacion Cientifica y Tecnica de Excelencia Maria de Maeztu (Spain) [MDM-2017-0765]</t>
  </si>
  <si>
    <t>Secretaria de Ciencia, Humanidades, Tecnologia e Innovacion (SECIHTI) [303072, 302978, CF-2019 21887, FOP02-2022-02 321696]</t>
  </si>
  <si>
    <t>SECIHTI Mexico [335331]</t>
  </si>
  <si>
    <t>Secretariat of Science, Humanities, Technology and Innovation of Mexico [CVU 420294, CVU 420650]</t>
  </si>
  <si>
    <t>Secretaria de Ciencia, Humanidades, Tecnologia e Innovacion</t>
  </si>
  <si>
    <t>Consejo Nacional de Ciencia y Tecnologia (CONACyT) -Fondo Sectorial de Investigacio n en Salud y Seguridad Social (FOSISS) [SALUD-2005-C02-14373, SALUD- 2009-01-111384, SALUD-2010-C01-140962, SALUD-2016-1-272632]; Fondo Sectorial de Investigacio n para la Educacio [PDCPN2013-01-215464]; Fondo Institucional para el Desarrollo Cientifico [FORDECYT-PRONACES/137732/2020, 23]; IMSS, H. Regional Monterrey from ISSSTE; IMSS</t>
  </si>
  <si>
    <t>Mexican Science, Humanities, Technology and Innovation Secretariat SECIHTI [CF-2023-I-939]; Universidad Autonoma de Queretaro [FQU202533, 2025-1, QST202-672488]</t>
  </si>
  <si>
    <t>Consejo Nacional de Ciencia y Tecnologa (CONACYT) [PN-2017-5404]; Convocatoria de Proyectos de Desarrollo Cientfico para Atender Problemas Nacionales</t>
  </si>
  <si>
    <t>SECIHTI, Mexico</t>
  </si>
  <si>
    <t>Department of Infectomics &amp; Molecular Pathogenesis at Cinvestav Mexico</t>
  </si>
  <si>
    <t>Secretaria de Ciencia, Humanidades, Tecnología e Innovación (Secihti) [013/221734CB-2 (I0017)]; Project FOMIX-Yucatan [2008-1081160]; CONACYT [LAB-2009-01-123913, 292692, 294643, 299083]</t>
  </si>
  <si>
    <t>SECIHTI; CDTI España [FONCICYT 272323 LHD-CASTINGS]</t>
  </si>
  <si>
    <t>CONAHCYT, Mexico, grant Ciencia de Frontera [FORDECYT-PRONACES/61517/2020]</t>
  </si>
  <si>
    <t>Secretaria de Ciencia, Humanidades, Tecnologia e Innovacion (SECIHTI) from Mexico [CVU: 771277, CV:1279310, CVU: 328806]</t>
  </si>
  <si>
    <t>Consejo Mexiquense de Ciencia y Tecnologia (COMECYT) [FICDTEM-2023-131]; Universidad Nacional Autónoma de México [PAPIIT IA201725, PAPIME 203825]</t>
  </si>
  <si>
    <t>Secretaria de Educación, Ciencia, Tecnologia e Innovación (SECTEI), Ciudad de México [SECTEI/168/2023]</t>
  </si>
  <si>
    <t>Programa de Doctor-ado en Ciencias de los Alimentos y Salud Humana; Universidad Autonoma del Estado de Hidalgo (UAEH) [CVU 579169]; Secretary for Science, Humanities, Technology and Innovation (SECIHTI) of Mexico; Programa Anual Operativo, presupuesto [PAO-UAEH-2025-0779]</t>
  </si>
  <si>
    <t>Mexican Federal Government through the Ministry of Health to the National Institutes of Health and High Specialty Hospitals for research.</t>
  </si>
  <si>
    <t>CONACyT (SECIHTI)-Mexico [CB-2009-131247]; CONACyT</t>
  </si>
  <si>
    <t>CIC-UMSNH; [FCCHT123_ME-4.1-0008]</t>
  </si>
  <si>
    <t>Consejo Nacional de Humanidades, Ciencias y Tecnologias (CONAHCYT) [CF-2023-G-695]; CONAHCYT [4133922, I0200/111/2024]</t>
  </si>
  <si>
    <t>UNAM-DGAPA-PAPIIT; [IN207622]; [IN206625]</t>
  </si>
  <si>
    <t>CONAHCyT [757809]</t>
  </si>
  <si>
    <t>SEP-CONACYT; [CB-2017-2018 A1-S-43704]</t>
  </si>
  <si>
    <t>National Polytechnic Institute (Instituto Politecnico Nacional); CONAHCYT</t>
  </si>
  <si>
    <t>the National Natural Science Foundation of China (Key Joint Research Program, grant No. U24A20476); the National Key R&amp;D Program of China (2021YFA1301600); Pioneer and Leading Goose R&amp;D Program of Zhejiang (Grant No. 2024SSYS0035) [U24A20476]; National Natural Science Foundation of China (Key Joint Research Program) [2022YFF0608403, 2021YFA1301600, 2024SSYS0035]; National Key R&amp;D Program of China [P30ES017885-11-S1, U24CA271037]; NIH [031L0220, 2024-SP-008]; German Ministry of Education and Research (BMBF); European Molecular Biology Laboratory core funding [208391/Z/17/Z, 223745/Z/21/Z]; Wellcome grants [BB/X001911/1]; BBSRC grant 'DIA-Exchange'; Knut and Alice Wallenberg Foundation; Human Protein Atlas; Wellcome Trust [208391/Z/17/Z, 223745/Z/21/Z] Funding Source: Wellcome Trust</t>
  </si>
  <si>
    <t>UNAM-DGAPA PAPIIT [N211721]; CONACYT-FORDECYT-PRONACES; Secretaria de Ciencias, Humanidades, Tecnologia e Innovacion (SECIHTI) [560839]; [CBF-2025-G-344]; [194186/2020]</t>
  </si>
  <si>
    <t>Programa de Apoyo a Proyectos de Investigacion e Innovacion Tecnologica-DGAPA-UNAM [IV200425]; Cuauhtemoc Angel Sanchez-Barrera is a doctoral student of the Programa de Doctorado en Ciencias Biomedicas, Universidad Nacional Autonoma de Mexico (UNAM); CONACHYT fellowship CVU [77080]</t>
  </si>
  <si>
    <t>Cinvestav-Unidad Irapuato</t>
  </si>
  <si>
    <t>Secretaria de Ciencia, Humanidades, Tecnologia e Innovacion (Secihti); Consejo Nacional de Humanidades, Ciencias y Tecnologias, CONAHCYT</t>
  </si>
  <si>
    <t>Secretaria de Ciencia, Humanidades, Tecnologia e Innovacion (SECIHTI) through Academic Area of Earth Sciences and Materials of the Institute of Basic Sciences and Engineering of the Autonomous University of the State of Hidalgo [2022-000002-01NACF-01904, 004192]</t>
  </si>
  <si>
    <t>CONACyT [248406]; NSF DEB [1931163]; Instituto de Ecologia A.C. (INECOL)</t>
  </si>
  <si>
    <t>CONAHCyT Ciencia Basica [A1-S-34956]; CONAHCyT postdoctoral fellowship [I1200-320]</t>
  </si>
  <si>
    <t>Conahcyt, México [1147108]</t>
  </si>
  <si>
    <t>National Council of Science and Technology (CONACyT, now SECIHTI, Mexico) [731138]; Facultad de Quimica, Universidad Autonoma de Queretaro (Mexico) [FCQ202128]</t>
  </si>
  <si>
    <t>IBRO, Early Career Awards program; Scholarships for Women in Science AMC; LOreal-Mexico; UNESCO; CONALMEX</t>
  </si>
  <si>
    <t>Secretaria de Ciencia, Humanidades, Tecnologia e Innovacion (Secihti) [845170]</t>
  </si>
  <si>
    <t>SC; FWF; FNRS; FWO (Belgium); CNPq; CAPES; FAPERJ; FAPERGS; FAPESP (Brazil); BNSF (Bulgaria); MoST; NSFC (China); CSF (Croatia); RIF (Cyprus); SENESCYT (Ecuador) [MoER TK202]; ERC PRG; Academy of Finland; MEC; CEA; CNRS/IN2P3 (France); SRNSF; BMBF; DFG; HGF (Germany); NKFIH (Hungary); DAE; DST; IPM; SFI (Ireland); INFN (Italy); NRF (Republic of Korea); MES (Latvia); MOE; UM (Malaysia); BUAP; CONACYT; UASLP-FAI (Mexico); PAEC (Pakistan); FCT (Portugal); MESTD (Serbia); PCTI (Spain); MOSTR (Sri Lanka); Swiss Funding Agencies (Switzerland); NSTDA; TUBITAK; DOE; NSF (USA)</t>
  </si>
  <si>
    <t>Taller de Sistematica, Ecologia y Conservacio de Anfibios; Snaps; Students Neyworks for Amphibian Pathogen Surveillance; Semarnat [Sparn/DGVS/11909/23]; Unam [IN208024]</t>
  </si>
  <si>
    <t>Mexican Government (CONAHCyT now SECIHTI) [000000000317533]</t>
  </si>
  <si>
    <t>National Institute of Environmental Health Sciences; National Institute of Public Health/Ministry of Health of Mexico</t>
  </si>
  <si>
    <t>Secretariat of Science, Humanities, Technology and Innovation (SECIHTI) [4003546]</t>
  </si>
  <si>
    <t>Call for Postdoctoral Stays for Mexico 2022 [485518]</t>
  </si>
  <si>
    <t>Secretaria de Ciencia, Humanidades, Tecnologia e Innovacion [002009]; SECIHTI project [CB-2015, 255626]</t>
  </si>
  <si>
    <t>Colegio de Postgraduados; Universidad Juarez Autonoma de Tabasco</t>
  </si>
  <si>
    <t>UNAM-DGAPA-PAPIIT program [IT201924]</t>
  </si>
  <si>
    <t>CONAHCYT [CF-2023-G-769, CF-2023-I-2206, 1007638]</t>
  </si>
  <si>
    <t>CAP-UdelaR</t>
  </si>
  <si>
    <t>CINVESTAV; Universidad de Sonora; Universidad Panamericana</t>
  </si>
  <si>
    <t xml:space="preserve">https://link.springer.com/chapter/10.1007/978-3-031-97910-1_11 </t>
  </si>
  <si>
    <t>https://doi.org/10.1007/978-3-031-89857-0</t>
  </si>
  <si>
    <t>https://doi.org/10.3390/a18100637</t>
  </si>
  <si>
    <t>https://doi.org/10.62534/rseq.aq.2068</t>
  </si>
  <si>
    <t>https://doi.org/10.1016/j.bbrc.2025.152771</t>
  </si>
  <si>
    <t>https://doi.org/10.1111/boc.70034</t>
  </si>
  <si>
    <t>https://doi.org/10.3390/biom15101467</t>
  </si>
  <si>
    <t>https://doi.org/10.3390/catal15100930</t>
  </si>
  <si>
    <t>https://doi.org/10.1016/j.cell.2025.09.013</t>
  </si>
  <si>
    <t>https://doi.org/10.1016/j.ceramint.2025.09.141</t>
  </si>
  <si>
    <t>https://doi.org/10.3390/coatings15101170</t>
  </si>
  <si>
    <t>https://doi.org/10.3390/d17100734</t>
  </si>
  <si>
    <t>https://doi.org/10.1016/j.endinu.2025.501629</t>
  </si>
  <si>
    <t>https://doi.org/10.1016/j.etap.2025.104849</t>
  </si>
  <si>
    <t>https://doi.org/10.3390/environments12100367</t>
  </si>
  <si>
    <t>https://doi.org/10.1016/j.euroneuro.2025.08.453</t>
  </si>
  <si>
    <t>https://doi.org/10.1140/epja/s10050-025-01615-4</t>
  </si>
  <si>
    <t>https://doi.org/10.1140/epjc/s10052-025-14577-0</t>
  </si>
  <si>
    <t>https://doi.org/10.1140/epjc/s10052-025-14531-0</t>
  </si>
  <si>
    <t>https://doi.org/10.3390/fermentation11100601</t>
  </si>
  <si>
    <t>https://doi.org/10.3389/fpsyg.2025.1659374</t>
  </si>
  <si>
    <t>https://doi.org/10.1109/TAC.2025.3581132</t>
  </si>
  <si>
    <t>https://doi.org/10.1049/pel2.70071</t>
  </si>
  <si>
    <t>https://doi.org/10.1016/j.ifacol.2025.08.038</t>
  </si>
  <si>
    <t>https://doi.org/10.3390/inorganics13100340</t>
  </si>
  <si>
    <t>https://doi.org/10.3390/inorganics13100331</t>
  </si>
  <si>
    <t>https://doi.org/10.1016/j.ijhydene.2025.151882</t>
  </si>
  <si>
    <t>https://doi.org/10.3390/ijms262110255</t>
  </si>
  <si>
    <t>https://doi.org/10.3390/ijms262110298</t>
  </si>
  <si>
    <t>https://doi.org/10.3390/ijms262010179</t>
  </si>
  <si>
    <t>https://doi.org/10.3390/ijms262110315</t>
  </si>
  <si>
    <t>https://doi.org/10.3390/ijms262010000</t>
  </si>
  <si>
    <t>https://doi.org/10.3390/ijpb16030103</t>
  </si>
  <si>
    <t>https://doi.org/10.2196/77482</t>
  </si>
  <si>
    <t>https://doi.org/10.1002/jcc.70243</t>
  </si>
  <si>
    <t>https://doi.org/10.1007/JHEP10(2025)094</t>
  </si>
  <si>
    <t>https://doi.org/10.1007/JHEP08(2025)035</t>
  </si>
  <si>
    <t>https://doi.org/10.1007/JHEP08(2025)210</t>
  </si>
  <si>
    <t>https://doi.org/10.1007/JHEP09(2025)070</t>
  </si>
  <si>
    <t>https://doi.org/10.1007/JHEP07(2025)238</t>
  </si>
  <si>
    <t>https://doi.org/10.1007/JHEP08(2025)085</t>
  </si>
  <si>
    <t>https://doi.org/10.1007/JHEP09(2025)141</t>
  </si>
  <si>
    <t>https://doi.org/10.1007/JHEP08(2025)156</t>
  </si>
  <si>
    <t>https://doi.org/10.1007/JHEP08(2025)006</t>
  </si>
  <si>
    <t>https://doi.org/10.1088/1748-0221/20/10/P10044</t>
  </si>
  <si>
    <t>https://doi.org/10.1177/18758967251356870</t>
  </si>
  <si>
    <t>https://doi.org/10.1016/j.jmrt.2025.10.197</t>
  </si>
  <si>
    <t>https://onlinelibrary.wiley.com/doi/10.1111/jnc.70097</t>
  </si>
  <si>
    <t>https://doi.org/10.1016/j.jsurg.2025.103738</t>
  </si>
  <si>
    <t>https://doi.org/10.2206/kyushujm.79.159</t>
  </si>
  <si>
    <t>https://doi.org/10.3390/md23110411</t>
  </si>
  <si>
    <t>https://doi.org/10.3390/ma18214837</t>
  </si>
  <si>
    <t>https://doi.org/10.3390/medsci13040246</t>
  </si>
  <si>
    <t>https://doi.org/10.3390/metabo15110695</t>
  </si>
  <si>
    <t>https://doi.org/10.3390/met15111165</t>
  </si>
  <si>
    <t>https://doi.org/10.3390/microorganisms13112447</t>
  </si>
  <si>
    <t>https://doi.org/10.3390/pharmaceutics17101306</t>
  </si>
  <si>
    <t>https://doi.org/10.1088/1402-4896/ae1335</t>
  </si>
  <si>
    <t>https://doi.org/10.1103/w9kp-f8xr</t>
  </si>
  <si>
    <t>https://doi.org/10.1103/6z3d-zjw4</t>
  </si>
  <si>
    <t>https://doi.org/10.1103/6ywq-gm61</t>
  </si>
  <si>
    <t>https://doi.org/10.1103/srvm-f1h3</t>
  </si>
  <si>
    <t>https://doi.org/10.1103/c9wp-5tq3</t>
  </si>
  <si>
    <t>https://doi.org/10.1103/t5kp-vsv7</t>
  </si>
  <si>
    <t>https://doi.org/10.3390/plants14203134</t>
  </si>
  <si>
    <t>https://ojs.diffundit.com/index.php/rsa/article/view/1779/1729</t>
  </si>
  <si>
    <t>https://www.scopus.com/inward/record.uri?eid=2-s2.0-105017464017&amp;doi=10.22201%2Ffc.25942158e.2025.3.1267&amp;partnerID=40&amp;md5=c5ad3d24be713703cba70c070f268767</t>
  </si>
  <si>
    <t>https://doi.org/10.3390/systems13100909</t>
  </si>
  <si>
    <t>https://doi.org/10.1016/j.toxlet.2025.07.1053</t>
  </si>
  <si>
    <t>https://doi.org/10.3390/wevj16100566</t>
  </si>
  <si>
    <t>https://doi.org/10.16383/j.aas.c240604</t>
  </si>
  <si>
    <t>10.1007/978-3-031-97910-1_11</t>
  </si>
  <si>
    <t>10.1007/978-3-031-89857-0</t>
  </si>
  <si>
    <t>10.1021/acsomega.5c06781</t>
  </si>
  <si>
    <t>10.1111/acel.70186</t>
  </si>
  <si>
    <t>10.3390/agriculture15192093</t>
  </si>
  <si>
    <t>10.47163/agrociencia.v59i6.3433</t>
  </si>
  <si>
    <t>10.3390/a18100637</t>
  </si>
  <si>
    <t>10.62534/rseq.aq.2068</t>
  </si>
  <si>
    <t>10.1128/aac.00560-25</t>
  </si>
  <si>
    <t>10.1016/j.artmed.2025.103266</t>
  </si>
  <si>
    <t>10.21769/BioProtoc.5456</t>
  </si>
  <si>
    <t>10.1016/j.bbrc.2025.152771</t>
  </si>
  <si>
    <t>10.1016/j.bcp.2025.117347</t>
  </si>
  <si>
    <t>10.1016/j.bcp.2025.117369</t>
  </si>
  <si>
    <t>10.1111/boc.70034</t>
  </si>
  <si>
    <t>10.3390/biom15101467</t>
  </si>
  <si>
    <t>10.1016/j.cartre.2025.100578</t>
  </si>
  <si>
    <t>10.3390/catal15100930</t>
  </si>
  <si>
    <t>10.1016/j.cell.2025.09.013</t>
  </si>
  <si>
    <t>10.1007/s00441-025-03992-0</t>
  </si>
  <si>
    <t>10.1016/j.ceramint.2025.09.141</t>
  </si>
  <si>
    <t>10.1016/j.chaos.2025.117260</t>
  </si>
  <si>
    <t>10.1002/cbdv.202403371</t>
  </si>
  <si>
    <t>10.1002/slct.202502785</t>
  </si>
  <si>
    <t>10.3390/chemosensors13090329</t>
  </si>
  <si>
    <t>10.7773/cm.y2025.3458</t>
  </si>
  <si>
    <t>10.1007/s10586-025-05612-6</t>
  </si>
  <si>
    <t>10.3390/coatings15101170</t>
  </si>
  <si>
    <t>10.1007/s11785-025-01826-z</t>
  </si>
  <si>
    <t>10.1007/s11768-025-00269-3</t>
  </si>
  <si>
    <t>10.1007/s11768-025-00267-5</t>
  </si>
  <si>
    <t>10.3390/cimb47090749</t>
  </si>
  <si>
    <t>10.3390/cimb47090757</t>
  </si>
  <si>
    <t>10.1016/j.coph.2025.102564</t>
  </si>
  <si>
    <t>10.3390/d17100734</t>
  </si>
  <si>
    <t>10.3390/drones9090606</t>
  </si>
  <si>
    <t>10.1002/ddr.70177</t>
  </si>
  <si>
    <t>10.3390/electronics14193866</t>
  </si>
  <si>
    <t>10.1016/j.endinu.2025.501629</t>
  </si>
  <si>
    <t>10.1088/2631-8695/ae0c58</t>
  </si>
  <si>
    <t>10.3390/e27090971</t>
  </si>
  <si>
    <t>10.1021/acs.estlett.5c00924</t>
  </si>
  <si>
    <t>10.1039/d5ew00499c</t>
  </si>
  <si>
    <t>10.1016/j.etap.2025.104849</t>
  </si>
  <si>
    <t>10.3390/environments12100367</t>
  </si>
  <si>
    <t>10.1080/15592294.2025.2573998</t>
  </si>
  <si>
    <t>10.1016/j.euroneuro.2025.08.453</t>
  </si>
  <si>
    <t>10.1140/epja/s10050-025-01615-4</t>
  </si>
  <si>
    <t>10.1140/epjc/s10052-025-14577-0</t>
  </si>
  <si>
    <t>10.1140/epjc/s10052-025-14531-0</t>
  </si>
  <si>
    <t>10.3390/fermentation11100601</t>
  </si>
  <si>
    <t>10.3389/fbloc.2025.1622270</t>
  </si>
  <si>
    <t>10.3389/fphar.2025.1644018</t>
  </si>
  <si>
    <t>10.3389/fpsyg.2025.1659374</t>
  </si>
  <si>
    <t>10.1093/g3journal/jkaf164</t>
  </si>
  <si>
    <t>10.1007/s10714-025-03467-1</t>
  </si>
  <si>
    <t>10.14483/23464712.22604</t>
  </si>
  <si>
    <t>10.1109/MCS.2025.3587510</t>
  </si>
  <si>
    <t>10.3389/fddsv.2025.1674289</t>
  </si>
  <si>
    <t>10.1109/TAC.2025.3581132</t>
  </si>
  <si>
    <t>10.1109/TEVC.2024.3458855</t>
  </si>
  <si>
    <t>10.1109/TEVC.2024.3469373</t>
  </si>
  <si>
    <t>10.1109/TEVC.2024.3478825</t>
  </si>
  <si>
    <t>10.1109/TFUZZ.2025.3590654</t>
  </si>
  <si>
    <t>10.1049/pel2.70071</t>
  </si>
  <si>
    <t>10.1016/j.ifacol.2025.08.038</t>
  </si>
  <si>
    <t>10.1021/acs.inorgchem.5c03091</t>
  </si>
  <si>
    <t>10.3390/inorganics13100340</t>
  </si>
  <si>
    <t>10.3390/inorganics13100331</t>
  </si>
  <si>
    <t>10.3390/inorganics13090298</t>
  </si>
  <si>
    <t>10.1016/j.ijbiomac.2025.148073</t>
  </si>
  <si>
    <t>10.1002/cta.4435</t>
  </si>
  <si>
    <t>10.1016/j.ijgfs.2025.101307</t>
  </si>
  <si>
    <t>10.1016/j.ijhydene.2025.151882</t>
  </si>
  <si>
    <t>10.3390/ijms262110255</t>
  </si>
  <si>
    <t>10.3390/ijms262110298</t>
  </si>
  <si>
    <t>10.3390/ijms26189224</t>
  </si>
  <si>
    <t>10.3390/ijms262010179</t>
  </si>
  <si>
    <t>10.3390/ijms262110315</t>
  </si>
  <si>
    <t>10.3390/ijms262010000</t>
  </si>
  <si>
    <t>10.3390/ijpb16030103</t>
  </si>
  <si>
    <t>10.2196/77482</t>
  </si>
  <si>
    <t>10.1016/j.jcs.2025.104293</t>
  </si>
  <si>
    <t>10.1002/jcc.70243</t>
  </si>
  <si>
    <t>10.1080/00958972.2025.2566367</t>
  </si>
  <si>
    <t>10.1111/jfb.70117</t>
  </si>
  <si>
    <t>10.7189/jogh.15.04238</t>
  </si>
  <si>
    <t>10.1007/JHEP10(2025)094</t>
  </si>
  <si>
    <t>10.1007/JHEP08(2025)035</t>
  </si>
  <si>
    <t>10.1007/JHEP08(2025)210</t>
  </si>
  <si>
    <t>10.1007/JHEP09(2025)070</t>
  </si>
  <si>
    <t>10.1007/JHEP07(2025)238</t>
  </si>
  <si>
    <t>10.1007/JHEP08(2025)085</t>
  </si>
  <si>
    <t>10.1007/JHEP09(2025)141</t>
  </si>
  <si>
    <t>10.1007/JHEP08(2025)156</t>
  </si>
  <si>
    <t>10.1007/JHEP08(2025)006</t>
  </si>
  <si>
    <t>10.1088/1748-0221/20/10/P10044</t>
  </si>
  <si>
    <t>10.1177/18758967251356870</t>
  </si>
  <si>
    <t>10.1093/jleuko/qiaf127</t>
  </si>
  <si>
    <t>10.1557/s43578-025-01698-1</t>
  </si>
  <si>
    <t>10.1016/j.jmrt.2025.10.197</t>
  </si>
  <si>
    <t>10.1002/jmv.70637</t>
  </si>
  <si>
    <t>10.1155/jnt/2236104</t>
  </si>
  <si>
    <t>10.1111/jnc.70097</t>
  </si>
  <si>
    <t>10.1111/joss.70082</t>
  </si>
  <si>
    <t>10.1016/j.jsurg.2025.103738</t>
  </si>
  <si>
    <t>10.1016/j.jtemb.2025.127777</t>
  </si>
  <si>
    <t>10.1016/j.jwpe.2025.108857</t>
  </si>
  <si>
    <t>10.2206/kyushujm.79.159</t>
  </si>
  <si>
    <t>10.3856/vo153-issue4-fulltext-3394</t>
  </si>
  <si>
    <t>10.1088/2632-2153/ae0fd5</t>
  </si>
  <si>
    <t>10.1186/s12936-025-05515-2</t>
  </si>
  <si>
    <t>10.3390/md23110411</t>
  </si>
  <si>
    <t>10.3390/ma18214837</t>
  </si>
  <si>
    <t>10.1039/d5ma00660k</t>
  </si>
  <si>
    <t>10.1002/mma.11205</t>
  </si>
  <si>
    <t>10.1088/1361-6501/ae05bc</t>
  </si>
  <si>
    <t>10.3390/medsci13040246</t>
  </si>
  <si>
    <t>10.3390/metabo15110695</t>
  </si>
  <si>
    <t>10.3390/metabo15090629</t>
  </si>
  <si>
    <t>10.3390/met15111165</t>
  </si>
  <si>
    <t>10.3390/microorganisms13112447</t>
  </si>
  <si>
    <t>10.3390/microorganisms13092221</t>
  </si>
  <si>
    <t>10.3390/M2027</t>
  </si>
  <si>
    <t>10.1111/mmi.70012</t>
  </si>
  <si>
    <t>10.3390/molecules30193849</t>
  </si>
  <si>
    <t>10.3390/molecules30183815</t>
  </si>
  <si>
    <t>10.3390/molecules30193909</t>
  </si>
  <si>
    <t>10.1557/s43580-025-01260-5</t>
  </si>
  <si>
    <t>10.1557/s43580-025-01296-7</t>
  </si>
  <si>
    <t>10.1088/2632-959X/ae104a</t>
  </si>
  <si>
    <t>10.1038/s41588-025-02319-7</t>
  </si>
  <si>
    <t>10.1038/s41540-025-00551-9</t>
  </si>
  <si>
    <t>10.1051/parasite/2025049</t>
  </si>
  <si>
    <t>10.3390/pathogens14090949</t>
  </si>
  <si>
    <t>10.3390/pharmaceutics17101306</t>
  </si>
  <si>
    <t>10.1088/1402-4896/ae1335</t>
  </si>
  <si>
    <t>10.1088/1402-4896/ae0dc1</t>
  </si>
  <si>
    <t>10.1103/w9kp-f8xr</t>
  </si>
  <si>
    <t>10.1103/6z3d-zjw4</t>
  </si>
  <si>
    <t>10.1103/6ywq-gm61</t>
  </si>
  <si>
    <t>10.1103/srvm-f1h3</t>
  </si>
  <si>
    <t>10.1103/c9wp-5tq3</t>
  </si>
  <si>
    <t>10.1103/t5kp-vsv7</t>
  </si>
  <si>
    <t>10.1007/s11258-025-01549-3</t>
  </si>
  <si>
    <t>10.1007/s00497-025-00531-3</t>
  </si>
  <si>
    <t>10.3390/plants14203134</t>
  </si>
  <si>
    <t>10.3390/polysaccharides6030081</t>
  </si>
  <si>
    <t>10.1007/s12602-025-10475-9</t>
  </si>
  <si>
    <t>10.3390/reactions6030047</t>
  </si>
  <si>
    <t>10.1016/j.rsma.2025.104543</t>
  </si>
  <si>
    <t>10.1088/1361-6633/adf7d3</t>
  </si>
  <si>
    <t>10.22201/fc.25942158e.2025.3.1267</t>
  </si>
  <si>
    <t>10.21149/16206</t>
  </si>
  <si>
    <t>10.1038/s41598-025-19509-2</t>
  </si>
  <si>
    <t>10.1038/s41598-025-18642-2</t>
  </si>
  <si>
    <t>10.3390/s25195964</t>
  </si>
  <si>
    <t>10.1007/s11760-025-04878-y</t>
  </si>
  <si>
    <t>10.1016/j.ssc.2025.116191</t>
  </si>
  <si>
    <t>10.1016/j.solidstatesciences.2025.108047</t>
  </si>
  <si>
    <t>10.1016/j.sajb.2025.10.004</t>
  </si>
  <si>
    <t>10.1007/s00464-025-12017-4</t>
  </si>
  <si>
    <t>10.3390/systems13100909</t>
  </si>
  <si>
    <t>10.1016/j.toxlet.2025.07.1053</t>
  </si>
  <si>
    <t>10.1002/wcms.70050</t>
  </si>
  <si>
    <t>10.3390/world6030129</t>
  </si>
  <si>
    <t>10.3390/wevj16100566</t>
  </si>
  <si>
    <t>10.16383/j.aas.c240604</t>
  </si>
  <si>
    <t>WOS:001573387900001</t>
  </si>
  <si>
    <t>WOS:001559275500001</t>
  </si>
  <si>
    <t>WOS:001593375200001</t>
  </si>
  <si>
    <t>WOS:001591492900003</t>
  </si>
  <si>
    <t>WOS:001551333300001</t>
  </si>
  <si>
    <t>WOS:001578634400001</t>
  </si>
  <si>
    <t>WOS:001578861400015</t>
  </si>
  <si>
    <t>WOS:001577858800001</t>
  </si>
  <si>
    <t>WOS:001587174000002</t>
  </si>
  <si>
    <t>WOS:001587171000001</t>
  </si>
  <si>
    <t>WOS:001538573000001</t>
  </si>
  <si>
    <t>WOS:001582079500001</t>
  </si>
  <si>
    <t>WOS:001503429700001</t>
  </si>
  <si>
    <t>WOS:001591714700001</t>
  </si>
  <si>
    <t>WOS:001581249100001</t>
  </si>
  <si>
    <t>WOS:001597442900002</t>
  </si>
  <si>
    <t>WOS:001586153500040</t>
  </si>
  <si>
    <t>WOS:001584741600001</t>
  </si>
  <si>
    <t>WOS:001546847800001</t>
  </si>
  <si>
    <t>WOS:001547771700001</t>
  </si>
  <si>
    <t>WOS:001579646500001</t>
  </si>
  <si>
    <t>WOS:001579627400001</t>
  </si>
  <si>
    <t>WOS:001578085400001</t>
  </si>
  <si>
    <t>WOS:001581376200001</t>
  </si>
  <si>
    <t>WOS:001589303300001</t>
  </si>
  <si>
    <t>WOS:001593552000001</t>
  </si>
  <si>
    <t>WOS:001590336300001</t>
  </si>
  <si>
    <t>WOS:001579766100001</t>
  </si>
  <si>
    <t>WOS:001586945900001</t>
  </si>
  <si>
    <t>WOS:001572658800001</t>
  </si>
  <si>
    <t>WOS:001592642500001</t>
  </si>
  <si>
    <t>WOS:001596506300001</t>
  </si>
  <si>
    <t>WOS:001585890800001</t>
  </si>
  <si>
    <t>WOS:001554359600001</t>
  </si>
  <si>
    <t>WOS:001574664300001</t>
  </si>
  <si>
    <t>WOS:001594446800002</t>
  </si>
  <si>
    <t>WOS:001595073100009</t>
  </si>
  <si>
    <t>WOS:001567849800001</t>
  </si>
  <si>
    <t>WOS:001591697300012</t>
  </si>
  <si>
    <t>WOS:001591697300042</t>
  </si>
  <si>
    <t>WOS:001591697300008</t>
  </si>
  <si>
    <t>WOS:001590936500004</t>
  </si>
  <si>
    <t>WOS:001583662700001</t>
  </si>
  <si>
    <t>WOS:001580072800001</t>
  </si>
  <si>
    <t>WOS:001594603200001</t>
  </si>
  <si>
    <t>WOS:001596271200014</t>
  </si>
  <si>
    <t>WOS:001597571200001</t>
  </si>
  <si>
    <t>WOS:001580133300001</t>
  </si>
  <si>
    <t>WOS:001597071700001</t>
  </si>
  <si>
    <t>WOS:001593059300001</t>
  </si>
  <si>
    <t>WOS:001508579300001</t>
  </si>
  <si>
    <t>WOS:001598161300001</t>
  </si>
  <si>
    <t>WOS:001595386600001</t>
  </si>
  <si>
    <t>WOS:001575750700001</t>
  </si>
  <si>
    <t>WOS:001591106800001</t>
  </si>
  <si>
    <t>WOS:001592099300001</t>
  </si>
  <si>
    <t>WOS:001561893300084</t>
  </si>
  <si>
    <t>WOS:001598197700001</t>
  </si>
  <si>
    <t>WOS:001597197700001</t>
  </si>
  <si>
    <t>WOS:001591536500001</t>
  </si>
  <si>
    <t>WOS:001578734500002</t>
  </si>
  <si>
    <t>WOS:001595687700001</t>
  </si>
  <si>
    <t>WOS:001597024900001</t>
  </si>
  <si>
    <t>WOS:001574281600001</t>
  </si>
  <si>
    <t>WOS:001525568900001</t>
  </si>
  <si>
    <t>WOS:001584550000001</t>
  </si>
  <si>
    <t>WOS:001580487400001</t>
  </si>
  <si>
    <t>WOS:001581645500001</t>
  </si>
  <si>
    <t>WOS:001580438200001</t>
  </si>
  <si>
    <t>WOS:001530018100001</t>
  </si>
  <si>
    <t>WOS:001593744100001</t>
  </si>
  <si>
    <t>WOS:001581632900001</t>
  </si>
  <si>
    <t>WOS:001594867900001</t>
  </si>
  <si>
    <t>WOS:001466218900001</t>
  </si>
  <si>
    <t>WOS:001499132500001</t>
  </si>
  <si>
    <t>WOS:001594174600001</t>
  </si>
  <si>
    <t>WOS:001576750600001</t>
  </si>
  <si>
    <t>WOS:001585075400001</t>
  </si>
  <si>
    <t>WOS:001552448900002</t>
  </si>
  <si>
    <t>WOS:001579827700001</t>
  </si>
  <si>
    <t>WOS:001590813100001</t>
  </si>
  <si>
    <t>WOS:001528326900001</t>
  </si>
  <si>
    <t>WOS:001589331400001</t>
  </si>
  <si>
    <t>WOS:001581451700001</t>
  </si>
  <si>
    <t>WOS:001415792400001</t>
  </si>
  <si>
    <t>WOS:001581149600001</t>
  </si>
  <si>
    <t>WOS:001598884200001</t>
  </si>
  <si>
    <t>WOS:001555836100001</t>
  </si>
  <si>
    <t>WOS:001517102200012</t>
  </si>
  <si>
    <t>WOS:001591215900001</t>
  </si>
  <si>
    <t>WOS:001593359600035</t>
  </si>
  <si>
    <t>WOS:001589752300036</t>
  </si>
  <si>
    <t>WOS:001593950000001</t>
  </si>
  <si>
    <t>WOS:001597706200006</t>
  </si>
  <si>
    <t>WOS:001594630600004</t>
  </si>
  <si>
    <t>WOS:001582695500001</t>
  </si>
  <si>
    <t>WOS:001593215500002</t>
  </si>
  <si>
    <t>WOS:001546889700001</t>
  </si>
  <si>
    <t>WOS:001596317300001</t>
  </si>
  <si>
    <t>WOS:001579478900001</t>
  </si>
  <si>
    <t>Green Submitted, gold</t>
  </si>
  <si>
    <t>Green Accepted, gold</t>
  </si>
  <si>
    <t>Green Published, Green Submitted, hybrid</t>
  </si>
  <si>
    <t>88 DE 241</t>
  </si>
  <si>
    <t>Cell Biology; Geriatrics &amp; Gerontology</t>
  </si>
  <si>
    <t>5 DE 73</t>
  </si>
  <si>
    <t>Agronomy</t>
  </si>
  <si>
    <t>16 DE 132</t>
  </si>
  <si>
    <t>Agriculture, Multidisciplinary</t>
  </si>
  <si>
    <t>79 DE 95</t>
  </si>
  <si>
    <t>131 de 204</t>
  </si>
  <si>
    <t>Microbiology; Pharmacology &amp; Pharmacy</t>
  </si>
  <si>
    <t>29 DE 163</t>
  </si>
  <si>
    <t>Computer Science, Artificial Intelligence; Engineering, Biomedical; Medical Informatics</t>
  </si>
  <si>
    <t>11 DE 48</t>
  </si>
  <si>
    <t>77 DE 107</t>
  </si>
  <si>
    <t>Biophysics</t>
  </si>
  <si>
    <t>40 de 80</t>
  </si>
  <si>
    <t>47 DE 353</t>
  </si>
  <si>
    <t>177 de 204</t>
  </si>
  <si>
    <t>125 de 321</t>
  </si>
  <si>
    <t>Materials Science, Multidisciplinary</t>
  </si>
  <si>
    <t>240 DE 463</t>
  </si>
  <si>
    <t>110 de 185</t>
  </si>
  <si>
    <t>2 de 321</t>
  </si>
  <si>
    <t>161 DE 204</t>
  </si>
  <si>
    <t>Materials Science, Ceramics</t>
  </si>
  <si>
    <t>3 de 34</t>
  </si>
  <si>
    <t>Mathematics, Interdisciplinary Applications; Physics, Multidisciplinary; Physics, Mathematical</t>
  </si>
  <si>
    <t>1 DE 61</t>
  </si>
  <si>
    <t>Biochemistry &amp; Molecular Biology; Chemistry, Multidisciplinary</t>
  </si>
  <si>
    <t>125 DE 241</t>
  </si>
  <si>
    <t>154 DE 241</t>
  </si>
  <si>
    <t>Chemistry, Analytical; Electrochemistry; Instruments &amp; Instrumentation</t>
  </si>
  <si>
    <t>14 DE 44</t>
  </si>
  <si>
    <t>107 DE 120</t>
  </si>
  <si>
    <t>Computer Science, Information Systems; Computer Science, Theory &amp; Methods</t>
  </si>
  <si>
    <t>31 DE 147</t>
  </si>
  <si>
    <t>11 de 24</t>
  </si>
  <si>
    <t>Mathematics, Applied; Mathematics</t>
  </si>
  <si>
    <t>211 DE 344</t>
  </si>
  <si>
    <t>69 DE 89</t>
  </si>
  <si>
    <t>212 DE 321</t>
  </si>
  <si>
    <t>43 DE 353</t>
  </si>
  <si>
    <t>28 de 74</t>
  </si>
  <si>
    <t>Remote Sensing</t>
  </si>
  <si>
    <t>17 DE 65</t>
  </si>
  <si>
    <t>85 DE 353</t>
  </si>
  <si>
    <t>Computer Science, Information Systems; Engineering, Electrical &amp; Electronic; Physics, Applied</t>
  </si>
  <si>
    <t>73 DE 187</t>
  </si>
  <si>
    <t>84 ded 113</t>
  </si>
  <si>
    <t>Engineering, Multidisciplinary</t>
  </si>
  <si>
    <t>84 DE 179</t>
  </si>
  <si>
    <t>47 DE 114</t>
  </si>
  <si>
    <t>Engineering, Environmental; Environmental Sciences</t>
  </si>
  <si>
    <t>10 DE 83</t>
  </si>
  <si>
    <t>Engineering, Environmental; Environmental Sciences; Water Resources</t>
  </si>
  <si>
    <t>59 DE 132</t>
  </si>
  <si>
    <t>15 de 106</t>
  </si>
  <si>
    <t>206 de 376</t>
  </si>
  <si>
    <t>Biochemistry &amp; Molecular Biology; Genetics &amp; Heredity</t>
  </si>
  <si>
    <t>72 DE 192</t>
  </si>
  <si>
    <t>Psychiatry</t>
  </si>
  <si>
    <t>35 de 288</t>
  </si>
  <si>
    <t>10 de 22</t>
  </si>
  <si>
    <t>9 de 31</t>
  </si>
  <si>
    <t>Biotechnology &amp; Applied Microbiology</t>
  </si>
  <si>
    <t>73 de 177</t>
  </si>
  <si>
    <t>Computer Science, Information Systems; Computer Science, Interdisciplinary Applications</t>
  </si>
  <si>
    <t>131 DE 177</t>
  </si>
  <si>
    <t>68 DE 353</t>
  </si>
  <si>
    <t>Physiology</t>
  </si>
  <si>
    <t>22 de 87</t>
  </si>
  <si>
    <t>107 DE 192</t>
  </si>
  <si>
    <t>Astronomy &amp; Astrophysics; Physics, Multidisciplinary; Physics, Particles &amp; Fields</t>
  </si>
  <si>
    <t>34 DE 84</t>
  </si>
  <si>
    <t>Education, Scientific Disciplines</t>
  </si>
  <si>
    <t>85 DE 86</t>
  </si>
  <si>
    <t>15 DE 89</t>
  </si>
  <si>
    <t>10 de 89</t>
  </si>
  <si>
    <t>4 DE 147</t>
  </si>
  <si>
    <t>Computer Science, Artificial Intelligence; Engineering, Electrical &amp; Electronic</t>
  </si>
  <si>
    <t>6 DE 368</t>
  </si>
  <si>
    <t>241 de 368</t>
  </si>
  <si>
    <t>Chemistry, Inorganic &amp; Nuclear</t>
  </si>
  <si>
    <t>4 DE 44</t>
  </si>
  <si>
    <t>17 de 44</t>
  </si>
  <si>
    <t>17 DE 44</t>
  </si>
  <si>
    <t>5 DE 94</t>
  </si>
  <si>
    <t>247 DE 368</t>
  </si>
  <si>
    <t>66 DE 182</t>
  </si>
  <si>
    <t>Electrochemistry</t>
  </si>
  <si>
    <t>9 de 44</t>
  </si>
  <si>
    <t>84 DE 241</t>
  </si>
  <si>
    <t>Medical Informatics</t>
  </si>
  <si>
    <t>29 dde 48</t>
  </si>
  <si>
    <t>58 DE 182</t>
  </si>
  <si>
    <t>91 de 241</t>
  </si>
  <si>
    <t>25 DE 44</t>
  </si>
  <si>
    <t>Fisheries; Marine &amp; Freshwater Biology</t>
  </si>
  <si>
    <t>30 DE 61</t>
  </si>
  <si>
    <t>76 DE 421</t>
  </si>
  <si>
    <t>4 de 31</t>
  </si>
  <si>
    <t>Instruments &amp; Instrumentation</t>
  </si>
  <si>
    <t>63 de 79</t>
  </si>
  <si>
    <t>168 de 204</t>
  </si>
  <si>
    <t>Cell Biology; Hematology; Immunology</t>
  </si>
  <si>
    <t>34 DE 100</t>
  </si>
  <si>
    <t>277 DE 463</t>
  </si>
  <si>
    <t>9 de 97</t>
  </si>
  <si>
    <t>7 DE 42</t>
  </si>
  <si>
    <t>Nanoscience &amp; Nanotechnology</t>
  </si>
  <si>
    <t>100 DE 147</t>
  </si>
  <si>
    <t>Biochemistry &amp; Molecular Biology; Neurosciences</t>
  </si>
  <si>
    <t>100 DE 321</t>
  </si>
  <si>
    <t>130 DE 182</t>
  </si>
  <si>
    <t>Education , Scientific Disciplines</t>
  </si>
  <si>
    <t>18 de 86</t>
  </si>
  <si>
    <t>Biochemistry &amp; Molecular Biology; Endocrinology &amp; Metabolism</t>
  </si>
  <si>
    <t>88 DE 193</t>
  </si>
  <si>
    <t>Engineering, Environmental; Engineering, Chemical; Water Resources</t>
  </si>
  <si>
    <t>15 DE 83</t>
  </si>
  <si>
    <t>405 de 496</t>
  </si>
  <si>
    <t>49 DE 61</t>
  </si>
  <si>
    <t>Computer Science, Artificial Intelligence; Computer Science, Interdisciplinary Applications; Multidisciplinary Sciences</t>
  </si>
  <si>
    <t>27 DE 136</t>
  </si>
  <si>
    <t>Infectious Diseases; Parasitology; Tropical Medicine</t>
  </si>
  <si>
    <t>6 DE 28</t>
  </si>
  <si>
    <t>Chemistry, Medicinal</t>
  </si>
  <si>
    <t>12 de 72</t>
  </si>
  <si>
    <t>27 de 97</t>
  </si>
  <si>
    <t>208 DE 463</t>
  </si>
  <si>
    <t>Mathematics, Applied</t>
  </si>
  <si>
    <t>56 DE 344</t>
  </si>
  <si>
    <t>Engineering, Multidisciplinary; Instruments &amp; Instrumentation</t>
  </si>
  <si>
    <t>17 DE 79</t>
  </si>
  <si>
    <t>Medicin, General &amp; internal</t>
  </si>
  <si>
    <t>225 de 333</t>
  </si>
  <si>
    <t>144 de 321</t>
  </si>
  <si>
    <t>144 DE 321</t>
  </si>
  <si>
    <t>35 de 97</t>
  </si>
  <si>
    <t>59 de 163</t>
  </si>
  <si>
    <t>59 DE 163</t>
  </si>
  <si>
    <t>53 DE 57</t>
  </si>
  <si>
    <t>Biochemistry &amp; Molecular Biology; Microbiology</t>
  </si>
  <si>
    <t>102 DE 163</t>
  </si>
  <si>
    <t>83 DE 241</t>
  </si>
  <si>
    <t>414 DE 463</t>
  </si>
  <si>
    <t>101 DE 147</t>
  </si>
  <si>
    <t>1 DE 192</t>
  </si>
  <si>
    <t>Mathematical &amp; Computational Biology</t>
  </si>
  <si>
    <t>11 DE 67</t>
  </si>
  <si>
    <t>18 DE 47</t>
  </si>
  <si>
    <t>80 DE 163</t>
  </si>
  <si>
    <t>47 de 353</t>
  </si>
  <si>
    <t>34 de 114</t>
  </si>
  <si>
    <t>34 DE 114</t>
  </si>
  <si>
    <t>6 de 114</t>
  </si>
  <si>
    <t>Plant Sciences; Ecology; Forestry</t>
  </si>
  <si>
    <t>44 DE 92</t>
  </si>
  <si>
    <t>Plant Sciences; Reproductive Biology</t>
  </si>
  <si>
    <t>90 DE 275</t>
  </si>
  <si>
    <t>42 de 275</t>
  </si>
  <si>
    <t>Polymer Science</t>
  </si>
  <si>
    <t>34 DE 94</t>
  </si>
  <si>
    <t>Biotechnology &amp; Applied Microbiology; Microbiology</t>
  </si>
  <si>
    <t>25 DE 177</t>
  </si>
  <si>
    <t>162 DE 241</t>
  </si>
  <si>
    <t>Ecology; Marine &amp; Freshwater Biology</t>
  </si>
  <si>
    <t>34 DE 120</t>
  </si>
  <si>
    <t>8 DE 114</t>
  </si>
  <si>
    <t>409 DE 421</t>
  </si>
  <si>
    <t>112 DE 421</t>
  </si>
  <si>
    <t>24 DE 136</t>
  </si>
  <si>
    <t>Engineering, Electrical &amp; Electronic; Imaging Science &amp; Photographic Technology</t>
  </si>
  <si>
    <t>24 DE 36</t>
  </si>
  <si>
    <t>Physics, Condensed Matter</t>
  </si>
  <si>
    <t>46 DE 80</t>
  </si>
  <si>
    <t>Chemistry, Inorganic &amp; Nuclear; Chemistry, Physical; Physics, Condensed Matter</t>
  </si>
  <si>
    <t>19 DE 44</t>
  </si>
  <si>
    <t>79 DE 275</t>
  </si>
  <si>
    <t>47 DE 314</t>
  </si>
  <si>
    <t>Social Sciences, Interdisciplinary</t>
  </si>
  <si>
    <t>16 de 273</t>
  </si>
  <si>
    <t>37 de 106</t>
  </si>
  <si>
    <t>Chemistry, Multidisciplinary; Mathematical &amp; Computational Biology</t>
  </si>
  <si>
    <t>1 DE 67</t>
  </si>
  <si>
    <t>Economics; Political Science; Social Sciences, Interdisciplinary</t>
  </si>
  <si>
    <t>148 DE 620</t>
  </si>
  <si>
    <t>Transportation Science &amp; Technology</t>
  </si>
  <si>
    <t>36 de 77</t>
  </si>
  <si>
    <t>Última actualización:  03 de noviembre de 2025</t>
  </si>
  <si>
    <t>Banos-Bautista, J. E., Garcia-Limon, J. A., Hernandez, E. R., Alvarado-Serrano, C. &amp; Alonso, R. C. (2025). Beat-to-Beat Assessment of (Dz/Dt)Minin Hand-to-Hand Ipg as a Surrogate for Icg. pp. 1-5. En: 2025 IEEE International Workshop on Metrology for Industry 4.0 &amp; IoT (MetroInd4.0 &amp; IoT)</t>
  </si>
  <si>
    <t>Baungarten-Leon, E. I., Ortega-Cisneros, S., Mascorro-Guardado, E., Lopez, J. C. G., Dominguez, J. R. &amp; Raygoza-Panduro, J. J. (2025). When Ai Turns Malicious: Unethical Use of Llms for Hardware Design. pp. 606-610. En: 2025 23rd IEEE Interregional NEWCAS Conference (NEWCAS).</t>
  </si>
  <si>
    <t>Olivares-Cruz, A., Ramos-Velasco, L. E., Espinoza, E. S. &amp; Garcia-Carrillo, L. R. (2025). Output Feedback Self-Tuning Pid Using Wavelet Neural Network Identification for Real-Time Uass Trajectory Tracking. pp. 1-6. 2025. En: Ieee Conference on Control Technology and Applications, CCTA 2025.</t>
  </si>
  <si>
    <t>Garcia-Adame, R. I., Navarro-Castaneda, R., Rubio-Anguiano, L. E. &amp; Navarro-Gutierrez, M. (2025). Enforcing Liveness in a Subclass of Pn With Any Acceptable Initial Marking. pp. 622-626. En: 2025 Ieee Conference on Control Technology and Applications, CCTA 2025.</t>
  </si>
  <si>
    <t>Garcia-Limon, J. A., Casas, O., Alvarado-Serrano, C. &amp; Casanella, R. (2025). Comparison of Single Foot Ipg and Ppg as a Distal Pat in Wearable Devices. pp. 1-5. En: 2025 Ieee International Workshop on Metrology for Industry 4.0 and IoT, MetroInd4.0 and IoT 2025 - Proceedings.</t>
  </si>
  <si>
    <t>Hussain, C. S., Qureshi, R., Siddiqa, A., Younas, Z., Ali, A., Hussain, S., Khan, M. A., Ahmad, I. &amp; Mashwani, Z. R. (2025). Response of Crop Microbiomes to Drought. Microbe Research in Plants and Soil pp. 235-247. En: Ilyas, N., Sayyed, R., Khan, A. &amp; Mix, K. D. (eds.). Phytomicrobiome and Stress Regulation.</t>
  </si>
  <si>
    <t>Manjarrez-Munoz, L. H., Espinoza-Quesada, E. S. &amp; Garcia-Carrillo, L. R. (2025). Towards a Resilient Framework for Multirotor Uavs: Autonomous Adaptation to Failures and Disturbances.  Pp1-7. En: Ieee International Conference on Engineering Reliable Autonomous Systems, ERAS 2025 - Proceedings.</t>
  </si>
  <si>
    <t>Sanchez-Ocampo, A., Ramirez, J. M., Diaz-Perez, A. &amp; Arrieta Paternina, M. R. A. (2025). Vulnerability Assessment of Power Grids Based on the Centre-of-Inertia. pp. 1-6. En: 2025 Ieee Kiel PowerTech, PowerTech 2025.</t>
  </si>
  <si>
    <t>Sanchez-Ocampo, A., Ramirez, J. M., Diaz-Perz, A. &amp; Arrieta-Paternina, M. R. (2025). Regional Centres of Inertia by Clustering-Based Identification. pp. 1-6. eN. 2025 Ieee Kiel PowerTech, PowerTech 2025.</t>
  </si>
  <si>
    <t>Sanchez-Ocampo, A., Ramirez, J. M., Diaz-Perez, A., Arrieta-Paternina, M. R. &amp; Zamora-Mendez, A. (2025). An Approach to Inertial Distribution in Power Grids by a Modularity Index. pp. 1-6. En: 2025 Ieee Kiel PowerTech, PowerTech 2025.</t>
  </si>
  <si>
    <t>Zhu, Y., Li, X. &amp; Yu, W. Robust Electricity Forecasting in Smart Buildings With Missing Data: a Concept Echo State Network Approach. pp. 1-6. En: 2025 IEEE 21st International Conference on Automation Science and Engineering (CASE). New York, NY : John Wiley, 2025.</t>
  </si>
  <si>
    <t>Juaristi, E., Avila-Ortiz, C. G., &amp; Vega-Penaloza, A. (2025). Basic Concepts of Orbital Theory in Organic Chemistry. New York: John Wiley. 288 p.</t>
  </si>
  <si>
    <t xml:space="preserve">Castillo-Barrios, I., Gonzalez, J. l. &amp; Lopez-Arevalo, I. (2025). Mictlanx: Elastic Code-Defined Object Storage System. p. 219. En: SYSTOR '25: Proceedings of the 18th ACM International Systems and Storage Conference. </t>
  </si>
  <si>
    <t>Sanchez-De la Vega, G., Martinez-Gonzalez, C., Lira, R., Castellanos-Morales, G., Barrera-Redondo, J., Gasca-Pineda, J., Aguirre-Planter, E. &amp; Eguiarte, L. E. (2025). An Evolutionary Genomics View of Wild and Domesticated Cucurbita Species from Mexico. pp. 1-27. En: Casas, A., Peroni, N., Parra-Rondinel, F., Lema, V., Aguirre-Dugua, X., Arevalo-Marin, E., Alvarado-Sizzo, H. &amp; Blancas, J. (eds.). Biodiversity Management and Domestication in the Neotropics.</t>
  </si>
  <si>
    <t>Andrachuk, M., Bennett, N. J., Blythe, J., Claudet, J., Dawson, N., Finkbeiner, E., Fitzpatrick, J., Franks, P., Gill, D. A., Gurney, G. G., Jack-Kadroglu, T., Jupiter, S., Lau, J., Lopes, P. F. M., Mahajan, S. L., Muhl, E. K., Naggea, J., Roumbedakis, K., Selim, S., Singh, G. G., Strand, M., Sullivan-Wiley, K., &amp; Villasante, S.  Guidebook for assessing and improving social equity in marine conservation. Gland, Swtizerland: Commission on Environmental, Economic and Social Policy, 2025. 105 p.</t>
  </si>
  <si>
    <t>Sandoval-Galindez, L. E. &amp; Penaloza, G. (2025). La escritura critica como estrategia para visibilizar los aportes de la mujer en la ciencia. pp. 520-523. En: 12° Congreso Internacional en Investigación en Didactica de las Ciencias 2025: Ensenanza de las ciencias y pensamiento critico: desafios y necesidades de la sociedad democratica,  Valencia (Espana), 2-5 septiembre de 2025. Libro de actas.</t>
  </si>
  <si>
    <t>Missirlis, F. (2025). Introduction. p. xv-xvii. En: Rosas-Arellano, A., Reyes-Luna, C., Garcia-Zamorategui, F., Pina-Munoz, R., Ramiro-Cortes, Y., Perera-Murcia, G. R. &amp; Carabez-Trejo, A. (eds.). Microscopic wonders: the science of seeing the invisible.</t>
  </si>
  <si>
    <t>UMI LAFMIA</t>
  </si>
  <si>
    <t>CONAHCYT; Spanish Agencia Estatal de Investigación [PID2020-116011RB-C21 (MCIN / AEI /10.13039/ 501100011033[; Secretary of Universities and Research of the Generalitat de Catalunya [2024 FI-1 01002]</t>
  </si>
  <si>
    <t>SECIHTI; US Department of Energy, Office of Science, Office of Advanced Scientific Computing Research; NSF Collaborative Research in Computational Neuroscience (CRCNS) [KJ0403010]</t>
  </si>
  <si>
    <t>SECIHTI [925340, 1309133]</t>
  </si>
  <si>
    <t>CONAHCYT; Spanish Agencia Estatal de Investigación under [PID2020-116011RBC21 (MCIN / AEI /10.13039/ 501100011033)]; Secretary of Universities and Research of the Generalitat de Catalunya [2024 FI-1 01002]</t>
  </si>
  <si>
    <t>SECIHTI [CVU 205945]; National Science Foundation (NSF) under Grant 2318288</t>
  </si>
  <si>
    <t>CONABIO [KE004, PE001]; UNAM, Secretaria de Desarrollo Institucional [CVU 240460]; SECIHTI [CVU 172925]</t>
  </si>
  <si>
    <t>https://doi.org/10.1109/MetroInd4.0IoT66048.2025.11122084</t>
  </si>
  <si>
    <t>https://doi.org/10.1109/NewCAS64648.2025.11107096</t>
  </si>
  <si>
    <t>https://doi.org/10.1109/CCTA53793.2025.11151383</t>
  </si>
  <si>
    <t>https://doi.org/10.1109/CCTA53793.2025.11151377</t>
  </si>
  <si>
    <t>https://doi.org/10.1109/MetroInd4.0IoT66048.2025.11122060</t>
  </si>
  <si>
    <t>https://doi.org/10.1016/B978-0-443-33594-5.00013-5</t>
  </si>
  <si>
    <t>https://doi.org/10.1109/ERAS63351.2025.11135553</t>
  </si>
  <si>
    <t>https://doi.org/10.1109/PowerTech59965.2025.11180294</t>
  </si>
  <si>
    <t>https://doi.org/10.1109/PowerTech59965.2025.11180645</t>
  </si>
  <si>
    <t>https://doi.org/10.1109/PowerTech59965.2025.11180739</t>
  </si>
  <si>
    <t>https://doi.org/10.1109/CASE58245.2025.11164015</t>
  </si>
  <si>
    <t>https://www.wiley.com/en-us/Basic+Concepts+of+Orbital+Theory+in+Organic+Chemistry-p-9781394253852</t>
  </si>
  <si>
    <t>https://doi.org/10.1145/3757347.3759148</t>
  </si>
  <si>
    <t>https://doi.org/10.1007/978-3-031-64203-6_11-1</t>
  </si>
  <si>
    <t xml:space="preserve">https://lnkd.in/eDKzHV3X </t>
  </si>
  <si>
    <t xml:space="preserve">https://www.researchgate.net/profile/Gonzalo-Penaloza/publication/396743609_La_escritura_critica_como_estrategia_para_visibilizar_los_aportes_de_la_mujer_en_la_ciencia/links/68fa1a827d9a4d4e870bdb70/La-escritura-critica-como-estrategia-para-visibilizar-los-aportes-de-la-mujer-en-la-ciencia.pdf </t>
  </si>
  <si>
    <t>https://doi.org/10.1007/978-3-031-92559-7</t>
  </si>
  <si>
    <t>10.1109/MetroInd4.0IoT66048.2025.11122084</t>
  </si>
  <si>
    <t>10.1109/NewCAS64648.2025.11107096</t>
  </si>
  <si>
    <t>10.1109/CCTA53793.2025.11151383</t>
  </si>
  <si>
    <t>10.1109/CCTA53793.2025.11151377</t>
  </si>
  <si>
    <t>10.1109/MetroInd4.0IoT66048.2025.11122060</t>
  </si>
  <si>
    <t>10.1016/B978-0-443-33594-5.00013-5</t>
  </si>
  <si>
    <t>10.1109/ERAS63351.2025.11135553</t>
  </si>
  <si>
    <t>10.1109/PowerTech59965.2025.11180294</t>
  </si>
  <si>
    <t>10.1109/PowerTech59965.2025.11180645</t>
  </si>
  <si>
    <t>10.1109/PowerTech59965.2025.11180739</t>
  </si>
  <si>
    <t>10.1109/CASE58245.2025.11164015</t>
  </si>
  <si>
    <t>10.1145/3757347.3759148</t>
  </si>
  <si>
    <t>10.1007/978-3-031-64203-6_11-1</t>
  </si>
  <si>
    <t>10.1007/978-3-031-92559-7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</si>
</sst>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EEECE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6228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5C3B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7" fillId="3" borderId="1" xfId="0" applyFont="1" applyFill="1" applyBorder="1"/>
    <xf numFmtId="0" fontId="7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Fill="1"/>
    <xf numFmtId="0" fontId="5" fillId="0" borderId="1" xfId="2" applyBorder="1"/>
    <xf numFmtId="0" fontId="1" fillId="2" borderId="0" xfId="0" applyFont="1" applyFill="1" applyBorder="1" applyAlignment="1">
      <alignment horizontal="center" vertical="center" wrapText="1"/>
    </xf>
    <xf numFmtId="0" fontId="5" fillId="3" borderId="1" xfId="2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7" fillId="4" borderId="1" xfId="0" applyFont="1" applyFill="1" applyBorder="1"/>
    <xf numFmtId="0" fontId="5" fillId="4" borderId="1" xfId="2" applyFill="1" applyBorder="1"/>
    <xf numFmtId="0" fontId="0" fillId="4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0" fontId="6" fillId="0" borderId="0" xfId="0" applyFont="1" applyAlignment="1">
      <alignment horizontal="center"/>
    </xf>
    <xf numFmtId="0" fontId="4" fillId="0" borderId="1" xfId="0" applyFont="1" applyBorder="1"/>
    <xf numFmtId="0" fontId="8" fillId="0" borderId="1" xfId="0" applyFont="1" applyBorder="1"/>
  </cellXfs>
  <cellStyles count="3">
    <cellStyle name="Hipervínculo" xfId="2" builtinId="8"/>
    <cellStyle name="Normal" xfId="0" builtinId="0"/>
    <cellStyle name="Normal 2" xfId="1" xr:uid="{DDDC02EA-2AB7-4CC2-8839-C0C1C8D4A2A8}"/>
  </cellStyles>
  <dxfs count="18"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i/>
        <sz val="10"/>
      </font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i/>
        <sz val="10"/>
      </font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auto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C5C3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FD96B30-7090-4D1F-9061-D96B62451EBD}" name="Tabla24" displayName="Tabla24" ref="A1:R187" totalsRowShown="0">
  <autoFilter ref="A1:R187" xr:uid="{2C291D5C-D7C8-49E9-A940-3410C16B999D}"/>
  <tableColumns count="18">
    <tableColumn id="1" xr3:uid="{1DB0370E-AAB7-42BD-A041-BA8DDEC2EEA9}" name="CONSEC" dataDxfId="17"/>
    <tableColumn id="2" xr3:uid="{422F1F64-6EDD-4213-A937-D6883EEB87F8}" name="PROCITE" dataDxfId="16"/>
    <tableColumn id="3" xr3:uid="{CD96D5F0-77B3-4FF8-9D42-B2B1D45F1B88}" name="REFERENCIA" dataDxfId="15"/>
    <tableColumn id="4" xr3:uid="{5A4A9EB5-A81B-45FC-A01F-D07E5BBE8FD7}" name="INDICADOR" dataDxfId="14"/>
    <tableColumn id="5" xr3:uid="{1DF4ECFF-E07F-46A8-A65A-E0029243F426}" name="TIPO DOCUMENTO" dataDxfId="13"/>
    <tableColumn id="6" xr3:uid="{F2D5BF3A-ACFA-41A4-8471-3F5798290947}" name="DC_1" dataDxfId="12"/>
    <tableColumn id="7" xr3:uid="{890AD053-92F0-4EA6-B8BE-3355C2F44A5C}" name="DC_2" dataDxfId="11"/>
    <tableColumn id="8" xr3:uid="{E94D74D2-FC4A-46D4-87F8-436A13A2028C}" name="DC_3" dataDxfId="10"/>
    <tableColumn id="9" xr3:uid="{BB502E60-FBE7-4D84-B6B9-40258257D09F}" name="DC_4" dataDxfId="9"/>
    <tableColumn id="10" xr3:uid="{337A07DD-6699-4CEF-B28F-01F8537408DE}" name="DC_5" dataDxfId="8"/>
    <tableColumn id="11" xr3:uid="{5275B050-838B-42F9-B15D-D45B102CFCBC}" name="FUENTE DE FINANCIAMIENTO" dataDxfId="7"/>
    <tableColumn id="12" xr3:uid="{9E5FC9A2-5AE1-4836-B2AB-5F79CB747E4E}" name="LINK" dataDxfId="6" dataCellStyle="Hipervínculo"/>
    <tableColumn id="13" xr3:uid="{50E7AB8F-9BBD-47D2-86A2-B73F4179B9D9}" name="DOI" dataDxfId="5"/>
    <tableColumn id="14" xr3:uid="{5BF0832B-F390-4B45-9D74-821214933178}" name="IDENTIFICADOR WOS" dataDxfId="4"/>
    <tableColumn id="15" xr3:uid="{D2E1A264-7AF8-4EDF-A988-655C11766ECE}" name="TIPO DE OPEN ACCESS" dataDxfId="3"/>
    <tableColumn id="16" xr3:uid="{170A9B2E-5141-4F35-96F6-AE59F259C704}" name="CATEGORÍA WOS" dataDxfId="2"/>
    <tableColumn id="17" xr3:uid="{C1F3DCD7-47C6-4CE8-B56E-F443F55C006B}" name="CUARTIL" dataDxfId="1"/>
    <tableColumn id="18" xr3:uid="{AA94AC91-1949-48A0-B31E-357F4EB58F71}" name="POSICIÓN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oi.org/10.1016/j.jsurg.2025.103738" TargetMode="External"/><Relationship Id="rId21" Type="http://schemas.openxmlformats.org/officeDocument/2006/relationships/hyperlink" Target="https://doi.org/10.3390/microorganisms13112447" TargetMode="External"/><Relationship Id="rId42" Type="http://schemas.openxmlformats.org/officeDocument/2006/relationships/hyperlink" Target="https://doi.org/10.3390/ijms262010000" TargetMode="External"/><Relationship Id="rId47" Type="http://schemas.openxmlformats.org/officeDocument/2006/relationships/hyperlink" Target="https://doi.org/10.1016/j.ijhydene.2025.151882" TargetMode="External"/><Relationship Id="rId63" Type="http://schemas.openxmlformats.org/officeDocument/2006/relationships/hyperlink" Target="https://doi.org/10.3390/coatings15101170" TargetMode="External"/><Relationship Id="rId68" Type="http://schemas.openxmlformats.org/officeDocument/2006/relationships/hyperlink" Target="https://doi.org/10.1111/boc.70034" TargetMode="External"/><Relationship Id="rId84" Type="http://schemas.openxmlformats.org/officeDocument/2006/relationships/hyperlink" Target="https://doi.org/10.1109/PowerTech59965.2025.11180294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https://doi.org/10.1103/6ywq-gm61" TargetMode="External"/><Relationship Id="rId11" Type="http://schemas.openxmlformats.org/officeDocument/2006/relationships/hyperlink" Target="https://doi.org/10.1103/t5kp-vsv7" TargetMode="External"/><Relationship Id="rId32" Type="http://schemas.openxmlformats.org/officeDocument/2006/relationships/hyperlink" Target="https://doi.org/10.1007/JHEP08(2025)156" TargetMode="External"/><Relationship Id="rId37" Type="http://schemas.openxmlformats.org/officeDocument/2006/relationships/hyperlink" Target="https://doi.org/10.1007/JHEP08(2025)210" TargetMode="External"/><Relationship Id="rId53" Type="http://schemas.openxmlformats.org/officeDocument/2006/relationships/hyperlink" Target="https://doi.org/10.3389/fpsyg.2025.1659374" TargetMode="External"/><Relationship Id="rId58" Type="http://schemas.openxmlformats.org/officeDocument/2006/relationships/hyperlink" Target="https://doi.org/10.1016/j.euroneuro.2025.08.453" TargetMode="External"/><Relationship Id="rId74" Type="http://schemas.openxmlformats.org/officeDocument/2006/relationships/hyperlink" Target="https://doi.org/10.1109/NewCAS64648.2025.11107096" TargetMode="External"/><Relationship Id="rId79" Type="http://schemas.openxmlformats.org/officeDocument/2006/relationships/hyperlink" Target="https://www.researchgate.net/profile/Gonzalo-Penaloza/publication/396743609_La_escritura_critica_como_estrategia_para_visibilizar_los_aportes_de_la_mujer_en_la_ciencia/links/68fa1a827d9a4d4e870bdb70/La-escritura-critica-como-estrategia-para-visibilizar-los-aportes-de-la-mujer-en-la-ciencia.pdf" TargetMode="External"/><Relationship Id="rId5" Type="http://schemas.openxmlformats.org/officeDocument/2006/relationships/hyperlink" Target="https://doi.org/10.1007/978-3-031-89857-0" TargetMode="External"/><Relationship Id="rId90" Type="http://schemas.openxmlformats.org/officeDocument/2006/relationships/vmlDrawing" Target="../drawings/vmlDrawing1.vml"/><Relationship Id="rId14" Type="http://schemas.openxmlformats.org/officeDocument/2006/relationships/hyperlink" Target="https://doi.org/10.3390/md23110411" TargetMode="External"/><Relationship Id="rId22" Type="http://schemas.openxmlformats.org/officeDocument/2006/relationships/hyperlink" Target="https://doi.org/10.3390/met15111165" TargetMode="External"/><Relationship Id="rId27" Type="http://schemas.openxmlformats.org/officeDocument/2006/relationships/hyperlink" Target="https://doi.org/10.1016/j.jmrt.2025.10.197" TargetMode="External"/><Relationship Id="rId30" Type="http://schemas.openxmlformats.org/officeDocument/2006/relationships/hyperlink" Target="https://doi.org/10.1007/JHEP09(2025)070" TargetMode="External"/><Relationship Id="rId35" Type="http://schemas.openxmlformats.org/officeDocument/2006/relationships/hyperlink" Target="https://doi.org/10.1007/JHEP08(2025)085" TargetMode="External"/><Relationship Id="rId43" Type="http://schemas.openxmlformats.org/officeDocument/2006/relationships/hyperlink" Target="https://doi.org/10.3390/ijms262110315" TargetMode="External"/><Relationship Id="rId48" Type="http://schemas.openxmlformats.org/officeDocument/2006/relationships/hyperlink" Target="https://doi.org/10.3390/inorganics13100331" TargetMode="External"/><Relationship Id="rId56" Type="http://schemas.openxmlformats.org/officeDocument/2006/relationships/hyperlink" Target="https://doi.org/10.1140/epjc/s10052-025-14577-0" TargetMode="External"/><Relationship Id="rId64" Type="http://schemas.openxmlformats.org/officeDocument/2006/relationships/hyperlink" Target="https://doi.org/10.1016/j.ceramint.2025.09.141" TargetMode="External"/><Relationship Id="rId69" Type="http://schemas.openxmlformats.org/officeDocument/2006/relationships/hyperlink" Target="https://doi.org/10.1016/j.bbrc.2025.152771" TargetMode="External"/><Relationship Id="rId77" Type="http://schemas.openxmlformats.org/officeDocument/2006/relationships/hyperlink" Target="https://doi.org/10.1016/B978-0-443-33594-5.00013-5" TargetMode="External"/><Relationship Id="rId8" Type="http://schemas.openxmlformats.org/officeDocument/2006/relationships/hyperlink" Target="https://doi.org/10.1016/j.toxlet.2025.07.1053" TargetMode="External"/><Relationship Id="rId51" Type="http://schemas.openxmlformats.org/officeDocument/2006/relationships/hyperlink" Target="https://doi.org/10.1049/pel2.70071" TargetMode="External"/><Relationship Id="rId72" Type="http://schemas.openxmlformats.org/officeDocument/2006/relationships/hyperlink" Target="https://lnkd.in/eDKzHV3X" TargetMode="External"/><Relationship Id="rId80" Type="http://schemas.openxmlformats.org/officeDocument/2006/relationships/hyperlink" Target="https://doi.org/10.1007/978-3-031-64203-6_11-1" TargetMode="External"/><Relationship Id="rId85" Type="http://schemas.openxmlformats.org/officeDocument/2006/relationships/hyperlink" Target="https://doi.org/10.1109/ERAS63351.2025.11135553" TargetMode="External"/><Relationship Id="rId3" Type="http://schemas.openxmlformats.org/officeDocument/2006/relationships/hyperlink" Target="https://www.scopus.com/inward/record.uri?eid=2-s2.0-105017464017&amp;doi=10.22201%2Ffc.25942158e.2025.3.1267&amp;partnerID=40&amp;md5=c5ad3d24be713703cba70c070f268767" TargetMode="External"/><Relationship Id="rId12" Type="http://schemas.openxmlformats.org/officeDocument/2006/relationships/hyperlink" Target="https://doi.org/10.1103/c9wp-5tq3" TargetMode="External"/><Relationship Id="rId17" Type="http://schemas.openxmlformats.org/officeDocument/2006/relationships/hyperlink" Target="https://doi.org/10.1103/6z3d-zjw4" TargetMode="External"/><Relationship Id="rId25" Type="http://schemas.openxmlformats.org/officeDocument/2006/relationships/hyperlink" Target="https://doi.org/10.2206/kyushujm.79.159" TargetMode="External"/><Relationship Id="rId33" Type="http://schemas.openxmlformats.org/officeDocument/2006/relationships/hyperlink" Target="https://doi.org/10.1088/1748-0221/20/10/P10044" TargetMode="External"/><Relationship Id="rId38" Type="http://schemas.openxmlformats.org/officeDocument/2006/relationships/hyperlink" Target="https://doi.org/10.1007/JHEP10(2025)094" TargetMode="External"/><Relationship Id="rId46" Type="http://schemas.openxmlformats.org/officeDocument/2006/relationships/hyperlink" Target="https://doi.org/10.3390/ijms262110255" TargetMode="External"/><Relationship Id="rId59" Type="http://schemas.openxmlformats.org/officeDocument/2006/relationships/hyperlink" Target="https://doi.org/10.3390/environments12100367" TargetMode="External"/><Relationship Id="rId67" Type="http://schemas.openxmlformats.org/officeDocument/2006/relationships/hyperlink" Target="https://doi.org/10.3390/biom15101467" TargetMode="External"/><Relationship Id="rId20" Type="http://schemas.openxmlformats.org/officeDocument/2006/relationships/hyperlink" Target="https://doi.org/10.3390/pharmaceutics17101306" TargetMode="External"/><Relationship Id="rId41" Type="http://schemas.openxmlformats.org/officeDocument/2006/relationships/hyperlink" Target="https://doi.org/10.3390/ijpb16030103" TargetMode="External"/><Relationship Id="rId54" Type="http://schemas.openxmlformats.org/officeDocument/2006/relationships/hyperlink" Target="https://doi.org/10.3390/fermentation11100601" TargetMode="External"/><Relationship Id="rId62" Type="http://schemas.openxmlformats.org/officeDocument/2006/relationships/hyperlink" Target="https://doi.org/10.3390/d17100734" TargetMode="External"/><Relationship Id="rId70" Type="http://schemas.openxmlformats.org/officeDocument/2006/relationships/hyperlink" Target="https://doi.org/10.62534/rseq.aq.2068" TargetMode="External"/><Relationship Id="rId75" Type="http://schemas.openxmlformats.org/officeDocument/2006/relationships/hyperlink" Target="https://doi.org/10.1109/CCTA53793.2025.11151377" TargetMode="External"/><Relationship Id="rId83" Type="http://schemas.openxmlformats.org/officeDocument/2006/relationships/hyperlink" Target="https://www.wiley.com/en-us/Basic+Concepts+of+Orbital+Theory+in+Organic+Chemistry-p-9781394253852" TargetMode="External"/><Relationship Id="rId88" Type="http://schemas.openxmlformats.org/officeDocument/2006/relationships/hyperlink" Target="https://doi.org/10.1145/3757347.3759148" TargetMode="External"/><Relationship Id="rId91" Type="http://schemas.openxmlformats.org/officeDocument/2006/relationships/table" Target="../tables/table1.xml"/><Relationship Id="rId1" Type="http://schemas.openxmlformats.org/officeDocument/2006/relationships/hyperlink" Target="https://onlinelibrary.wiley.com/doi/10.1111/jnc.70097" TargetMode="External"/><Relationship Id="rId6" Type="http://schemas.openxmlformats.org/officeDocument/2006/relationships/hyperlink" Target="https://doi.org/10.3390/wevj16100566" TargetMode="External"/><Relationship Id="rId15" Type="http://schemas.openxmlformats.org/officeDocument/2006/relationships/hyperlink" Target="https://doi.org/10.3390/ma18214837" TargetMode="External"/><Relationship Id="rId23" Type="http://schemas.openxmlformats.org/officeDocument/2006/relationships/hyperlink" Target="https://doi.org/10.3390/metabo15110695" TargetMode="External"/><Relationship Id="rId28" Type="http://schemas.openxmlformats.org/officeDocument/2006/relationships/hyperlink" Target="https://doi.org/10.1177/18758967251356870" TargetMode="External"/><Relationship Id="rId36" Type="http://schemas.openxmlformats.org/officeDocument/2006/relationships/hyperlink" Target="https://doi.org/10.1007/JHEP07(2025)238" TargetMode="External"/><Relationship Id="rId49" Type="http://schemas.openxmlformats.org/officeDocument/2006/relationships/hyperlink" Target="https://doi.org/10.3390/inorganics13100340" TargetMode="External"/><Relationship Id="rId57" Type="http://schemas.openxmlformats.org/officeDocument/2006/relationships/hyperlink" Target="https://doi.org/10.1140/epja/s10050-025-01615-4" TargetMode="External"/><Relationship Id="rId10" Type="http://schemas.openxmlformats.org/officeDocument/2006/relationships/hyperlink" Target="https://doi.org/10.3390/plants14203134" TargetMode="External"/><Relationship Id="rId31" Type="http://schemas.openxmlformats.org/officeDocument/2006/relationships/hyperlink" Target="https://doi.org/10.1007/JHEP08(2025)035" TargetMode="External"/><Relationship Id="rId44" Type="http://schemas.openxmlformats.org/officeDocument/2006/relationships/hyperlink" Target="https://doi.org/10.3390/ijms262010179" TargetMode="External"/><Relationship Id="rId52" Type="http://schemas.openxmlformats.org/officeDocument/2006/relationships/hyperlink" Target="https://doi.org/10.1109/TAC.2025.3581132" TargetMode="External"/><Relationship Id="rId60" Type="http://schemas.openxmlformats.org/officeDocument/2006/relationships/hyperlink" Target="https://doi.org/10.1016/j.etap.2025.104849" TargetMode="External"/><Relationship Id="rId65" Type="http://schemas.openxmlformats.org/officeDocument/2006/relationships/hyperlink" Target="https://doi.org/10.1016/j.cell.2025.09.013" TargetMode="External"/><Relationship Id="rId73" Type="http://schemas.openxmlformats.org/officeDocument/2006/relationships/hyperlink" Target="https://doi.org/10.1109/MetroInd4.0IoT66048.2025.11122084" TargetMode="External"/><Relationship Id="rId78" Type="http://schemas.openxmlformats.org/officeDocument/2006/relationships/hyperlink" Target="https://doi.org/10.1007/978-3-031-92559-7" TargetMode="External"/><Relationship Id="rId81" Type="http://schemas.openxmlformats.org/officeDocument/2006/relationships/hyperlink" Target="https://doi.org/10.1109/PowerTech59965.2025.11180645" TargetMode="External"/><Relationship Id="rId86" Type="http://schemas.openxmlformats.org/officeDocument/2006/relationships/hyperlink" Target="https://doi.org/10.1109/CASE58245.2025.11164015" TargetMode="External"/><Relationship Id="rId4" Type="http://schemas.openxmlformats.org/officeDocument/2006/relationships/hyperlink" Target="https://link.springer.com/chapter/10.1007/978-3-031-97910-1_11" TargetMode="External"/><Relationship Id="rId9" Type="http://schemas.openxmlformats.org/officeDocument/2006/relationships/hyperlink" Target="https://doi.org/10.3390/systems13100909" TargetMode="External"/><Relationship Id="rId13" Type="http://schemas.openxmlformats.org/officeDocument/2006/relationships/hyperlink" Target="https://doi.org/10.1103/srvm-f1h3" TargetMode="External"/><Relationship Id="rId18" Type="http://schemas.openxmlformats.org/officeDocument/2006/relationships/hyperlink" Target="https://doi.org/10.1103/w9kp-f8xr" TargetMode="External"/><Relationship Id="rId39" Type="http://schemas.openxmlformats.org/officeDocument/2006/relationships/hyperlink" Target="https://doi.org/10.1002/jcc.70243" TargetMode="External"/><Relationship Id="rId34" Type="http://schemas.openxmlformats.org/officeDocument/2006/relationships/hyperlink" Target="https://doi.org/10.1007/JHEP09(2025)141" TargetMode="External"/><Relationship Id="rId50" Type="http://schemas.openxmlformats.org/officeDocument/2006/relationships/hyperlink" Target="https://doi.org/10.1016/j.ifacol.2025.08.038" TargetMode="External"/><Relationship Id="rId55" Type="http://schemas.openxmlformats.org/officeDocument/2006/relationships/hyperlink" Target="https://doi.org/10.1140/epjc/s10052-025-14531-0" TargetMode="External"/><Relationship Id="rId76" Type="http://schemas.openxmlformats.org/officeDocument/2006/relationships/hyperlink" Target="https://doi.org/10.1109/CCTA53793.2025.11151383" TargetMode="External"/><Relationship Id="rId7" Type="http://schemas.openxmlformats.org/officeDocument/2006/relationships/hyperlink" Target="https://doi.org/10.16383/j.aas.c240604" TargetMode="External"/><Relationship Id="rId71" Type="http://schemas.openxmlformats.org/officeDocument/2006/relationships/hyperlink" Target="https://doi.org/10.3390/a18100637" TargetMode="External"/><Relationship Id="rId92" Type="http://schemas.openxmlformats.org/officeDocument/2006/relationships/comments" Target="../comments1.xml"/><Relationship Id="rId2" Type="http://schemas.openxmlformats.org/officeDocument/2006/relationships/hyperlink" Target="https://ojs.diffundit.com/index.php/rsa/article/view/1779/1729" TargetMode="External"/><Relationship Id="rId29" Type="http://schemas.openxmlformats.org/officeDocument/2006/relationships/hyperlink" Target="https://doi.org/10.1007/JHEP08(2025)006" TargetMode="External"/><Relationship Id="rId24" Type="http://schemas.openxmlformats.org/officeDocument/2006/relationships/hyperlink" Target="https://doi.org/10.3390/medsci13040246" TargetMode="External"/><Relationship Id="rId40" Type="http://schemas.openxmlformats.org/officeDocument/2006/relationships/hyperlink" Target="https://doi.org/10.2196/77482" TargetMode="External"/><Relationship Id="rId45" Type="http://schemas.openxmlformats.org/officeDocument/2006/relationships/hyperlink" Target="https://doi.org/10.3390/ijms262110298" TargetMode="External"/><Relationship Id="rId66" Type="http://schemas.openxmlformats.org/officeDocument/2006/relationships/hyperlink" Target="https://doi.org/10.3390/catal15100930" TargetMode="External"/><Relationship Id="rId87" Type="http://schemas.openxmlformats.org/officeDocument/2006/relationships/hyperlink" Target="https://doi.org/10.1109/PowerTech59965.2025.11180739" TargetMode="External"/><Relationship Id="rId61" Type="http://schemas.openxmlformats.org/officeDocument/2006/relationships/hyperlink" Target="https://doi.org/10.1016/j.endinu.2025.501629" TargetMode="External"/><Relationship Id="rId82" Type="http://schemas.openxmlformats.org/officeDocument/2006/relationships/hyperlink" Target="https://doi.org/10.1109/MetroInd4.0IoT66048.2025.11122060" TargetMode="External"/><Relationship Id="rId19" Type="http://schemas.openxmlformats.org/officeDocument/2006/relationships/hyperlink" Target="https://doi.org/10.1088/1402-4896/ae1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325F-6E15-4C23-BB89-CF84385B0BE6}">
  <dimension ref="A1:R189"/>
  <sheetViews>
    <sheetView tabSelected="1" topLeftCell="A161" zoomScaleNormal="100" workbookViewId="0">
      <selection activeCell="D20" sqref="D20"/>
    </sheetView>
  </sheetViews>
  <sheetFormatPr baseColWidth="10" defaultRowHeight="15" x14ac:dyDescent="0.25"/>
  <cols>
    <col min="1" max="1" width="11.42578125" style="21"/>
    <col min="2" max="2" width="11.7109375" customWidth="1"/>
    <col min="3" max="3" width="13.85546875" customWidth="1"/>
    <col min="4" max="4" width="10.42578125" customWidth="1"/>
    <col min="5" max="5" width="19.7109375" customWidth="1"/>
    <col min="6" max="10" width="11.42578125" customWidth="1"/>
    <col min="11" max="11" width="35.42578125" customWidth="1"/>
    <col min="14" max="14" width="21.7109375" customWidth="1"/>
    <col min="15" max="15" width="22.42578125" customWidth="1"/>
    <col min="16" max="16" width="21.7109375" customWidth="1"/>
    <col min="18" max="18" width="11.85546875" customWidth="1"/>
  </cols>
  <sheetData>
    <row r="1" spans="1:18" ht="15" customHeight="1" x14ac:dyDescent="0.25">
      <c r="A1" s="2" t="s">
        <v>0</v>
      </c>
      <c r="B1" s="3" t="s">
        <v>1</v>
      </c>
      <c r="C1" s="2" t="s">
        <v>2</v>
      </c>
      <c r="D1" s="2" t="s">
        <v>43</v>
      </c>
      <c r="E1" s="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</row>
    <row r="2" spans="1:18" x14ac:dyDescent="0.25">
      <c r="A2" s="4">
        <v>1</v>
      </c>
      <c r="B2" s="4">
        <v>1283</v>
      </c>
      <c r="C2" s="5" t="s">
        <v>109</v>
      </c>
      <c r="D2" s="19" t="s">
        <v>90</v>
      </c>
      <c r="E2" s="5" t="s">
        <v>108</v>
      </c>
      <c r="F2" s="6" t="s">
        <v>79</v>
      </c>
      <c r="G2" s="6"/>
      <c r="H2" s="6"/>
      <c r="I2" s="5"/>
      <c r="J2" s="5"/>
      <c r="K2" s="5"/>
      <c r="L2" s="12" t="s">
        <v>392</v>
      </c>
      <c r="M2" s="5" t="s">
        <v>463</v>
      </c>
      <c r="N2" s="5"/>
      <c r="O2" s="5"/>
      <c r="P2" s="5"/>
      <c r="Q2" s="4" t="s">
        <v>38</v>
      </c>
      <c r="R2" s="5"/>
    </row>
    <row r="3" spans="1:18" x14ac:dyDescent="0.25">
      <c r="A3" s="4">
        <v>2</v>
      </c>
      <c r="B3" s="4">
        <v>1284</v>
      </c>
      <c r="C3" s="5" t="s">
        <v>110</v>
      </c>
      <c r="D3" s="19" t="s">
        <v>90</v>
      </c>
      <c r="E3" s="5" t="s">
        <v>93</v>
      </c>
      <c r="F3" s="6" t="s">
        <v>19</v>
      </c>
      <c r="G3" s="6"/>
      <c r="H3" s="6"/>
      <c r="I3" s="5"/>
      <c r="J3" s="5"/>
      <c r="K3" s="5"/>
      <c r="L3" s="12" t="s">
        <v>393</v>
      </c>
      <c r="M3" s="5" t="s">
        <v>464</v>
      </c>
      <c r="N3" s="5"/>
      <c r="O3" s="5"/>
      <c r="P3" s="5"/>
      <c r="Q3" s="4" t="s">
        <v>38</v>
      </c>
      <c r="R3" s="5"/>
    </row>
    <row r="4" spans="1:18" x14ac:dyDescent="0.25">
      <c r="A4" s="18">
        <v>3</v>
      </c>
      <c r="B4" s="8">
        <v>1285</v>
      </c>
      <c r="C4" s="1" t="s">
        <v>111</v>
      </c>
      <c r="D4" s="20" t="s">
        <v>90</v>
      </c>
      <c r="E4" s="1" t="s">
        <v>17</v>
      </c>
      <c r="F4" s="7" t="s">
        <v>25</v>
      </c>
      <c r="G4" s="7"/>
      <c r="H4" s="7"/>
      <c r="I4" s="7"/>
      <c r="J4" s="1"/>
      <c r="K4" s="1" t="s">
        <v>281</v>
      </c>
      <c r="L4" s="25" t="str">
        <f>HYPERLINK("http://dx.doi.org/10.1021/acsomega.5c06781","http://dx.doi.org/10.1021/acsomega.5c06781")</f>
        <v>http://dx.doi.org/10.1021/acsomega.5c06781</v>
      </c>
      <c r="M4" s="1" t="s">
        <v>465</v>
      </c>
      <c r="N4" s="1" t="s">
        <v>631</v>
      </c>
      <c r="O4" s="1" t="s">
        <v>731</v>
      </c>
      <c r="P4" s="1" t="s">
        <v>53</v>
      </c>
      <c r="Q4" s="8" t="s">
        <v>41</v>
      </c>
      <c r="R4" s="8" t="s">
        <v>734</v>
      </c>
    </row>
    <row r="5" spans="1:18" x14ac:dyDescent="0.25">
      <c r="A5" s="18">
        <v>4</v>
      </c>
      <c r="B5" s="8">
        <v>1286</v>
      </c>
      <c r="C5" s="1" t="s">
        <v>112</v>
      </c>
      <c r="D5" s="20" t="s">
        <v>90</v>
      </c>
      <c r="E5" s="1" t="s">
        <v>17</v>
      </c>
      <c r="F5" s="7" t="s">
        <v>56</v>
      </c>
      <c r="G5" s="7" t="s">
        <v>91</v>
      </c>
      <c r="H5" s="7"/>
      <c r="I5" s="7"/>
      <c r="J5" s="1"/>
      <c r="K5" s="1" t="s">
        <v>282</v>
      </c>
      <c r="L5" s="25" t="str">
        <f>HYPERLINK("http://dx.doi.org/10.1111/acel.70186","http://dx.doi.org/10.1111/acel.70186")</f>
        <v>http://dx.doi.org/10.1111/acel.70186</v>
      </c>
      <c r="M5" s="1" t="s">
        <v>466</v>
      </c>
      <c r="N5" s="1" t="s">
        <v>632</v>
      </c>
      <c r="O5" s="1" t="s">
        <v>731</v>
      </c>
      <c r="P5" s="1" t="s">
        <v>735</v>
      </c>
      <c r="Q5" s="8" t="s">
        <v>40</v>
      </c>
      <c r="R5" s="8" t="s">
        <v>736</v>
      </c>
    </row>
    <row r="6" spans="1:18" x14ac:dyDescent="0.25">
      <c r="A6" s="18">
        <v>5</v>
      </c>
      <c r="B6" s="8">
        <v>1287</v>
      </c>
      <c r="C6" s="1" t="s">
        <v>113</v>
      </c>
      <c r="D6" s="20" t="s">
        <v>90</v>
      </c>
      <c r="E6" s="1" t="s">
        <v>17</v>
      </c>
      <c r="F6" s="7" t="s">
        <v>31</v>
      </c>
      <c r="G6" s="7"/>
      <c r="H6" s="7"/>
      <c r="I6" s="7"/>
      <c r="J6" s="1"/>
      <c r="K6" s="1" t="s">
        <v>283</v>
      </c>
      <c r="L6" s="25" t="str">
        <f>HYPERLINK("http://dx.doi.org/10.3390/agriculture15192093","http://dx.doi.org/10.3390/agriculture15192093")</f>
        <v>http://dx.doi.org/10.3390/agriculture15192093</v>
      </c>
      <c r="M6" s="1" t="s">
        <v>467</v>
      </c>
      <c r="N6" s="1" t="s">
        <v>633</v>
      </c>
      <c r="O6" s="1" t="s">
        <v>36</v>
      </c>
      <c r="P6" s="1" t="s">
        <v>737</v>
      </c>
      <c r="Q6" s="8" t="s">
        <v>40</v>
      </c>
      <c r="R6" s="8" t="s">
        <v>738</v>
      </c>
    </row>
    <row r="7" spans="1:18" x14ac:dyDescent="0.25">
      <c r="A7" s="18">
        <v>6</v>
      </c>
      <c r="B7" s="8">
        <v>1288</v>
      </c>
      <c r="C7" s="1" t="s">
        <v>114</v>
      </c>
      <c r="D7" s="20" t="s">
        <v>90</v>
      </c>
      <c r="E7" s="1" t="s">
        <v>17</v>
      </c>
      <c r="F7" s="7" t="s">
        <v>50</v>
      </c>
      <c r="G7" s="7"/>
      <c r="H7" s="7"/>
      <c r="I7" s="7"/>
      <c r="J7" s="1"/>
      <c r="K7" s="1" t="s">
        <v>284</v>
      </c>
      <c r="L7" s="25" t="str">
        <f>HYPERLINK("http://dx.doi.org/10.47163/agrociencia.v59i6.3433","http://dx.doi.org/10.47163/agrociencia.v59i6.3433")</f>
        <v>http://dx.doi.org/10.47163/agrociencia.v59i6.3433</v>
      </c>
      <c r="M7" s="1" t="s">
        <v>468</v>
      </c>
      <c r="N7" s="1" t="s">
        <v>634</v>
      </c>
      <c r="O7" s="1" t="s">
        <v>52</v>
      </c>
      <c r="P7" s="1" t="s">
        <v>739</v>
      </c>
      <c r="Q7" s="8" t="s">
        <v>37</v>
      </c>
      <c r="R7" s="8" t="s">
        <v>740</v>
      </c>
    </row>
    <row r="8" spans="1:18" x14ac:dyDescent="0.25">
      <c r="A8" s="4">
        <v>7</v>
      </c>
      <c r="B8" s="4">
        <v>1289</v>
      </c>
      <c r="C8" s="5" t="s">
        <v>115</v>
      </c>
      <c r="D8" s="19" t="s">
        <v>90</v>
      </c>
      <c r="E8" s="5" t="s">
        <v>17</v>
      </c>
      <c r="F8" s="6" t="s">
        <v>20</v>
      </c>
      <c r="G8" s="6"/>
      <c r="H8" s="6"/>
      <c r="I8" s="5"/>
      <c r="J8" s="5"/>
      <c r="K8" s="5"/>
      <c r="L8" s="12" t="s">
        <v>394</v>
      </c>
      <c r="M8" s="5" t="s">
        <v>469</v>
      </c>
      <c r="N8" s="5"/>
      <c r="O8" s="5"/>
      <c r="P8" s="5" t="s">
        <v>85</v>
      </c>
      <c r="Q8" s="4" t="s">
        <v>39</v>
      </c>
      <c r="R8" s="4" t="s">
        <v>741</v>
      </c>
    </row>
    <row r="9" spans="1:18" x14ac:dyDescent="0.25">
      <c r="A9" s="4">
        <v>8</v>
      </c>
      <c r="B9" s="4">
        <v>1290</v>
      </c>
      <c r="C9" s="5" t="s">
        <v>116</v>
      </c>
      <c r="D9" s="19" t="s">
        <v>90</v>
      </c>
      <c r="E9" s="5" t="s">
        <v>17</v>
      </c>
      <c r="F9" s="6" t="s">
        <v>25</v>
      </c>
      <c r="G9" s="6"/>
      <c r="H9" s="6"/>
      <c r="I9" s="5"/>
      <c r="J9" s="5"/>
      <c r="K9" s="5"/>
      <c r="L9" s="12" t="s">
        <v>395</v>
      </c>
      <c r="M9" s="5" t="s">
        <v>470</v>
      </c>
      <c r="N9" s="5"/>
      <c r="O9" s="5"/>
      <c r="P9" s="5"/>
      <c r="Q9" s="4" t="s">
        <v>38</v>
      </c>
      <c r="R9" s="4"/>
    </row>
    <row r="10" spans="1:18" x14ac:dyDescent="0.25">
      <c r="A10" s="18">
        <v>9</v>
      </c>
      <c r="B10" s="8">
        <v>1291</v>
      </c>
      <c r="C10" s="1" t="s">
        <v>117</v>
      </c>
      <c r="D10" s="20" t="s">
        <v>90</v>
      </c>
      <c r="E10" s="1" t="s">
        <v>17</v>
      </c>
      <c r="F10" s="7" t="s">
        <v>56</v>
      </c>
      <c r="G10" s="7"/>
      <c r="H10" s="7"/>
      <c r="I10" s="7"/>
      <c r="J10" s="1"/>
      <c r="K10" s="1" t="s">
        <v>285</v>
      </c>
      <c r="L10" s="25" t="str">
        <f>HYPERLINK("http://dx.doi.org/10.1128/aac.00560-25","http://dx.doi.org/10.1128/aac.00560-25")</f>
        <v>http://dx.doi.org/10.1128/aac.00560-25</v>
      </c>
      <c r="M10" s="1" t="s">
        <v>471</v>
      </c>
      <c r="N10" s="1" t="s">
        <v>635</v>
      </c>
      <c r="O10" s="1" t="s">
        <v>81</v>
      </c>
      <c r="P10" s="1" t="s">
        <v>742</v>
      </c>
      <c r="Q10" s="8" t="s">
        <v>40</v>
      </c>
      <c r="R10" s="8" t="s">
        <v>743</v>
      </c>
    </row>
    <row r="11" spans="1:18" x14ac:dyDescent="0.25">
      <c r="A11" s="18">
        <v>10</v>
      </c>
      <c r="B11" s="8">
        <v>1292</v>
      </c>
      <c r="C11" s="1" t="s">
        <v>118</v>
      </c>
      <c r="D11" s="20" t="s">
        <v>90</v>
      </c>
      <c r="E11" s="1" t="s">
        <v>17</v>
      </c>
      <c r="F11" s="7" t="s">
        <v>20</v>
      </c>
      <c r="G11" s="7"/>
      <c r="H11" s="7"/>
      <c r="I11" s="7"/>
      <c r="J11" s="1"/>
      <c r="K11" s="1" t="s">
        <v>35</v>
      </c>
      <c r="L11" s="25" t="str">
        <f>HYPERLINK("http://dx.doi.org/10.1016/j.artmed.2025.103266","http://dx.doi.org/10.1016/j.artmed.2025.103266")</f>
        <v>http://dx.doi.org/10.1016/j.artmed.2025.103266</v>
      </c>
      <c r="M11" s="1" t="s">
        <v>472</v>
      </c>
      <c r="N11" s="1" t="s">
        <v>636</v>
      </c>
      <c r="O11" s="1" t="s">
        <v>35</v>
      </c>
      <c r="P11" s="1" t="s">
        <v>744</v>
      </c>
      <c r="Q11" s="8" t="s">
        <v>40</v>
      </c>
      <c r="R11" s="8" t="s">
        <v>745</v>
      </c>
    </row>
    <row r="12" spans="1:18" x14ac:dyDescent="0.25">
      <c r="A12" s="18">
        <v>11</v>
      </c>
      <c r="B12" s="8">
        <v>1293</v>
      </c>
      <c r="C12" s="1" t="s">
        <v>119</v>
      </c>
      <c r="D12" s="20" t="s">
        <v>90</v>
      </c>
      <c r="E12" s="1" t="s">
        <v>17</v>
      </c>
      <c r="F12" s="7" t="s">
        <v>30</v>
      </c>
      <c r="G12" s="7"/>
      <c r="H12" s="7"/>
      <c r="I12" s="7"/>
      <c r="J12" s="1"/>
      <c r="K12" s="1" t="s">
        <v>286</v>
      </c>
      <c r="L12" s="25" t="str">
        <f>HYPERLINK("http://dx.doi.org/10.21769/BioProtoc.5456","http://dx.doi.org/10.21769/BioProtoc.5456")</f>
        <v>http://dx.doi.org/10.21769/BioProtoc.5456</v>
      </c>
      <c r="M12" s="1" t="s">
        <v>473</v>
      </c>
      <c r="N12" s="1" t="s">
        <v>637</v>
      </c>
      <c r="O12" s="1" t="s">
        <v>731</v>
      </c>
      <c r="P12" s="1" t="s">
        <v>95</v>
      </c>
      <c r="Q12" s="8" t="s">
        <v>39</v>
      </c>
      <c r="R12" s="8" t="s">
        <v>746</v>
      </c>
    </row>
    <row r="13" spans="1:18" x14ac:dyDescent="0.25">
      <c r="A13" s="4">
        <v>12</v>
      </c>
      <c r="B13" s="4">
        <v>1294</v>
      </c>
      <c r="C13" s="5" t="s">
        <v>120</v>
      </c>
      <c r="D13" s="19" t="s">
        <v>90</v>
      </c>
      <c r="E13" s="5" t="s">
        <v>17</v>
      </c>
      <c r="F13" s="6" t="s">
        <v>24</v>
      </c>
      <c r="G13" s="6"/>
      <c r="H13" s="6"/>
      <c r="I13" s="5"/>
      <c r="J13" s="5"/>
      <c r="K13" s="5" t="s">
        <v>287</v>
      </c>
      <c r="L13" s="12" t="s">
        <v>396</v>
      </c>
      <c r="M13" s="5" t="s">
        <v>474</v>
      </c>
      <c r="N13" s="5"/>
      <c r="O13" s="5"/>
      <c r="P13" s="5" t="s">
        <v>747</v>
      </c>
      <c r="Q13" s="4" t="s">
        <v>41</v>
      </c>
      <c r="R13" s="4" t="s">
        <v>748</v>
      </c>
    </row>
    <row r="14" spans="1:18" x14ac:dyDescent="0.25">
      <c r="A14" s="4">
        <v>13</v>
      </c>
      <c r="B14" s="8">
        <v>1295</v>
      </c>
      <c r="C14" s="1" t="s">
        <v>121</v>
      </c>
      <c r="D14" s="20" t="s">
        <v>90</v>
      </c>
      <c r="E14" s="1" t="s">
        <v>17</v>
      </c>
      <c r="F14" s="7" t="s">
        <v>30</v>
      </c>
      <c r="G14" s="7" t="s">
        <v>29</v>
      </c>
      <c r="H14" s="7"/>
      <c r="I14" s="7"/>
      <c r="J14" s="1"/>
      <c r="K14" s="1" t="s">
        <v>35</v>
      </c>
      <c r="L14" s="25" t="str">
        <f>HYPERLINK("http://dx.doi.org/10.1016/j.bcp.2025.117347","http://dx.doi.org/10.1016/j.bcp.2025.117347")</f>
        <v>http://dx.doi.org/10.1016/j.bcp.2025.117347</v>
      </c>
      <c r="M14" s="1" t="s">
        <v>475</v>
      </c>
      <c r="N14" s="1" t="s">
        <v>638</v>
      </c>
      <c r="O14" s="1" t="s">
        <v>35</v>
      </c>
      <c r="P14" s="1" t="s">
        <v>54</v>
      </c>
      <c r="Q14" s="8" t="s">
        <v>40</v>
      </c>
      <c r="R14" s="8" t="s">
        <v>749</v>
      </c>
    </row>
    <row r="15" spans="1:18" x14ac:dyDescent="0.25">
      <c r="A15" s="18">
        <v>14</v>
      </c>
      <c r="B15" s="8">
        <v>1296</v>
      </c>
      <c r="C15" s="1" t="s">
        <v>122</v>
      </c>
      <c r="D15" s="20" t="s">
        <v>90</v>
      </c>
      <c r="E15" s="1" t="s">
        <v>17</v>
      </c>
      <c r="F15" s="7" t="s">
        <v>57</v>
      </c>
      <c r="G15" s="7" t="s">
        <v>30</v>
      </c>
      <c r="H15" s="7" t="s">
        <v>75</v>
      </c>
      <c r="I15" s="7"/>
      <c r="J15" s="1"/>
      <c r="K15" s="1" t="s">
        <v>288</v>
      </c>
      <c r="L15" s="25" t="str">
        <f>HYPERLINK("http://dx.doi.org/10.1016/j.bcp.2025.117369","http://dx.doi.org/10.1016/j.bcp.2025.117369")</f>
        <v>http://dx.doi.org/10.1016/j.bcp.2025.117369</v>
      </c>
      <c r="M15" s="1" t="s">
        <v>476</v>
      </c>
      <c r="N15" s="1" t="s">
        <v>639</v>
      </c>
      <c r="O15" s="1" t="s">
        <v>49</v>
      </c>
      <c r="P15" s="1" t="s">
        <v>54</v>
      </c>
      <c r="Q15" s="8" t="s">
        <v>40</v>
      </c>
      <c r="R15" s="8" t="s">
        <v>749</v>
      </c>
    </row>
    <row r="16" spans="1:18" x14ac:dyDescent="0.25">
      <c r="A16" s="4">
        <v>15</v>
      </c>
      <c r="B16" s="4">
        <v>1297</v>
      </c>
      <c r="C16" s="5" t="s">
        <v>123</v>
      </c>
      <c r="D16" s="19" t="s">
        <v>90</v>
      </c>
      <c r="E16" s="5" t="s">
        <v>17</v>
      </c>
      <c r="F16" s="6" t="s">
        <v>27</v>
      </c>
      <c r="G16" s="6"/>
      <c r="H16" s="6"/>
      <c r="I16" s="5"/>
      <c r="J16" s="5"/>
      <c r="K16" s="5" t="s">
        <v>289</v>
      </c>
      <c r="L16" s="12" t="s">
        <v>397</v>
      </c>
      <c r="M16" s="5" t="s">
        <v>477</v>
      </c>
      <c r="N16" s="5"/>
      <c r="O16" s="5"/>
      <c r="P16" s="5" t="s">
        <v>74</v>
      </c>
      <c r="Q16" s="4" t="s">
        <v>37</v>
      </c>
      <c r="R16" s="4" t="s">
        <v>750</v>
      </c>
    </row>
    <row r="17" spans="1:18" x14ac:dyDescent="0.25">
      <c r="A17" s="4">
        <v>16</v>
      </c>
      <c r="B17" s="4">
        <v>1298</v>
      </c>
      <c r="C17" s="5" t="s">
        <v>124</v>
      </c>
      <c r="D17" s="19" t="s">
        <v>90</v>
      </c>
      <c r="E17" s="5" t="s">
        <v>18</v>
      </c>
      <c r="F17" s="6" t="s">
        <v>29</v>
      </c>
      <c r="G17" s="6"/>
      <c r="H17" s="6"/>
      <c r="I17" s="5"/>
      <c r="J17" s="5"/>
      <c r="K17" s="5" t="s">
        <v>290</v>
      </c>
      <c r="L17" s="12" t="s">
        <v>398</v>
      </c>
      <c r="M17" s="5" t="s">
        <v>478</v>
      </c>
      <c r="N17" s="5"/>
      <c r="O17" s="5"/>
      <c r="P17" s="5" t="s">
        <v>64</v>
      </c>
      <c r="Q17" s="4" t="s">
        <v>41</v>
      </c>
      <c r="R17" s="4" t="s">
        <v>751</v>
      </c>
    </row>
    <row r="18" spans="1:18" x14ac:dyDescent="0.25">
      <c r="A18" s="18">
        <v>17</v>
      </c>
      <c r="B18" s="8">
        <v>1299</v>
      </c>
      <c r="C18" s="1" t="s">
        <v>125</v>
      </c>
      <c r="D18" s="20" t="s">
        <v>90</v>
      </c>
      <c r="E18" s="1" t="s">
        <v>17</v>
      </c>
      <c r="F18" s="7" t="s">
        <v>25</v>
      </c>
      <c r="G18" s="7"/>
      <c r="H18" s="7"/>
      <c r="I18" s="7"/>
      <c r="J18" s="1"/>
      <c r="K18" s="1" t="s">
        <v>291</v>
      </c>
      <c r="L18" s="25" t="str">
        <f>HYPERLINK("http://dx.doi.org/10.1016/j.cartre.2025.100578","http://dx.doi.org/10.1016/j.cartre.2025.100578")</f>
        <v>http://dx.doi.org/10.1016/j.cartre.2025.100578</v>
      </c>
      <c r="M18" s="1" t="s">
        <v>479</v>
      </c>
      <c r="N18" s="1" t="s">
        <v>640</v>
      </c>
      <c r="O18" s="1" t="s">
        <v>36</v>
      </c>
      <c r="P18" s="1" t="s">
        <v>752</v>
      </c>
      <c r="Q18" s="8" t="s">
        <v>39</v>
      </c>
      <c r="R18" s="8" t="s">
        <v>753</v>
      </c>
    </row>
    <row r="19" spans="1:18" x14ac:dyDescent="0.25">
      <c r="A19" s="4">
        <v>18</v>
      </c>
      <c r="B19" s="4">
        <v>1300</v>
      </c>
      <c r="C19" s="5" t="s">
        <v>126</v>
      </c>
      <c r="D19" s="19" t="s">
        <v>90</v>
      </c>
      <c r="E19" s="5" t="s">
        <v>17</v>
      </c>
      <c r="F19" s="6" t="s">
        <v>48</v>
      </c>
      <c r="G19" s="6" t="s">
        <v>31</v>
      </c>
      <c r="H19" s="6"/>
      <c r="I19" s="5"/>
      <c r="J19" s="5"/>
      <c r="K19" s="5"/>
      <c r="L19" s="12" t="s">
        <v>399</v>
      </c>
      <c r="M19" s="5" t="s">
        <v>480</v>
      </c>
      <c r="N19" s="5"/>
      <c r="O19" s="5"/>
      <c r="P19" s="5" t="s">
        <v>76</v>
      </c>
      <c r="Q19" s="4" t="s">
        <v>39</v>
      </c>
      <c r="R19" s="4" t="s">
        <v>754</v>
      </c>
    </row>
    <row r="20" spans="1:18" x14ac:dyDescent="0.25">
      <c r="A20" s="4">
        <v>19</v>
      </c>
      <c r="B20" s="4">
        <v>1301</v>
      </c>
      <c r="C20" s="5" t="s">
        <v>127</v>
      </c>
      <c r="D20" s="4" t="s">
        <v>90</v>
      </c>
      <c r="E20" s="5" t="s">
        <v>17</v>
      </c>
      <c r="F20" s="6" t="s">
        <v>91</v>
      </c>
      <c r="G20" s="6"/>
      <c r="H20" s="6"/>
      <c r="I20" s="5"/>
      <c r="J20" s="5"/>
      <c r="K20" s="5" t="s">
        <v>292</v>
      </c>
      <c r="L20" s="12" t="s">
        <v>400</v>
      </c>
      <c r="M20" s="5" t="s">
        <v>481</v>
      </c>
      <c r="N20" s="5"/>
      <c r="O20" s="5"/>
      <c r="P20" s="5" t="s">
        <v>64</v>
      </c>
      <c r="Q20" s="4" t="s">
        <v>40</v>
      </c>
      <c r="R20" s="4" t="s">
        <v>755</v>
      </c>
    </row>
    <row r="21" spans="1:18" x14ac:dyDescent="0.25">
      <c r="A21" s="8">
        <v>20</v>
      </c>
      <c r="B21" s="8">
        <v>1302</v>
      </c>
      <c r="C21" s="1" t="s">
        <v>128</v>
      </c>
      <c r="D21" s="20" t="s">
        <v>90</v>
      </c>
      <c r="E21" s="1" t="s">
        <v>17</v>
      </c>
      <c r="F21" s="7" t="s">
        <v>27</v>
      </c>
      <c r="G21" s="7" t="s">
        <v>29</v>
      </c>
      <c r="H21" s="7" t="s">
        <v>98</v>
      </c>
      <c r="I21" s="7" t="s">
        <v>28</v>
      </c>
      <c r="J21" s="1"/>
      <c r="K21" s="1" t="s">
        <v>293</v>
      </c>
      <c r="L21" s="25" t="str">
        <f>HYPERLINK("http://dx.doi.org/10.1007/s00441-025-03992-0","http://dx.doi.org/10.1007/s00441-025-03992-0")</f>
        <v>http://dx.doi.org/10.1007/s00441-025-03992-0</v>
      </c>
      <c r="M21" s="1" t="s">
        <v>482</v>
      </c>
      <c r="N21" s="1" t="s">
        <v>641</v>
      </c>
      <c r="O21" s="1" t="s">
        <v>81</v>
      </c>
      <c r="P21" s="1" t="s">
        <v>74</v>
      </c>
      <c r="Q21" s="8" t="s">
        <v>37</v>
      </c>
      <c r="R21" s="8" t="s">
        <v>756</v>
      </c>
    </row>
    <row r="22" spans="1:18" x14ac:dyDescent="0.25">
      <c r="A22" s="4">
        <v>21</v>
      </c>
      <c r="B22" s="4">
        <v>1303</v>
      </c>
      <c r="C22" s="5" t="s">
        <v>129</v>
      </c>
      <c r="D22" s="19" t="s">
        <v>90</v>
      </c>
      <c r="E22" s="5" t="s">
        <v>278</v>
      </c>
      <c r="F22" s="6" t="s">
        <v>33</v>
      </c>
      <c r="G22" s="6"/>
      <c r="H22" s="6"/>
      <c r="I22" s="5"/>
      <c r="J22" s="5"/>
      <c r="K22" s="5"/>
      <c r="L22" s="12" t="s">
        <v>401</v>
      </c>
      <c r="M22" s="5" t="s">
        <v>483</v>
      </c>
      <c r="N22" s="5"/>
      <c r="O22" s="5"/>
      <c r="P22" s="5" t="s">
        <v>757</v>
      </c>
      <c r="Q22" s="4" t="s">
        <v>40</v>
      </c>
      <c r="R22" s="4" t="s">
        <v>758</v>
      </c>
    </row>
    <row r="23" spans="1:18" x14ac:dyDescent="0.25">
      <c r="A23" s="8">
        <v>22</v>
      </c>
      <c r="B23" s="8">
        <v>1304</v>
      </c>
      <c r="C23" s="1" t="s">
        <v>130</v>
      </c>
      <c r="D23" s="20" t="s">
        <v>90</v>
      </c>
      <c r="E23" s="1" t="s">
        <v>17</v>
      </c>
      <c r="F23" s="7" t="s">
        <v>19</v>
      </c>
      <c r="G23" s="7"/>
      <c r="H23" s="7"/>
      <c r="I23" s="7"/>
      <c r="J23" s="1"/>
      <c r="K23" s="1" t="s">
        <v>294</v>
      </c>
      <c r="L23" s="25" t="str">
        <f>HYPERLINK("http://dx.doi.org/10.1016/j.chaos.2025.117260","http://dx.doi.org/10.1016/j.chaos.2025.117260")</f>
        <v>http://dx.doi.org/10.1016/j.chaos.2025.117260</v>
      </c>
      <c r="M23" s="1" t="s">
        <v>484</v>
      </c>
      <c r="N23" s="1" t="s">
        <v>642</v>
      </c>
      <c r="O23" s="1" t="s">
        <v>49</v>
      </c>
      <c r="P23" s="1" t="s">
        <v>759</v>
      </c>
      <c r="Q23" s="8" t="s">
        <v>40</v>
      </c>
      <c r="R23" s="8" t="s">
        <v>760</v>
      </c>
    </row>
    <row r="24" spans="1:18" x14ac:dyDescent="0.25">
      <c r="A24" s="18">
        <v>23</v>
      </c>
      <c r="B24" s="8">
        <v>1305</v>
      </c>
      <c r="C24" s="1" t="s">
        <v>131</v>
      </c>
      <c r="D24" s="8" t="s">
        <v>90</v>
      </c>
      <c r="E24" s="1" t="s">
        <v>17</v>
      </c>
      <c r="F24" s="7" t="s">
        <v>31</v>
      </c>
      <c r="G24" s="7"/>
      <c r="H24" s="7"/>
      <c r="I24" s="7"/>
      <c r="J24" s="1"/>
      <c r="K24" s="1" t="s">
        <v>295</v>
      </c>
      <c r="L24" s="25" t="str">
        <f>HYPERLINK("http://dx.doi.org/10.1002/cbdv.202403371","http://dx.doi.org/10.1002/cbdv.202403371")</f>
        <v>http://dx.doi.org/10.1002/cbdv.202403371</v>
      </c>
      <c r="M24" s="1" t="s">
        <v>485</v>
      </c>
      <c r="N24" s="1" t="s">
        <v>643</v>
      </c>
      <c r="O24" s="1" t="s">
        <v>81</v>
      </c>
      <c r="P24" s="1" t="s">
        <v>761</v>
      </c>
      <c r="Q24" s="8" t="s">
        <v>39</v>
      </c>
      <c r="R24" s="8" t="s">
        <v>762</v>
      </c>
    </row>
    <row r="25" spans="1:18" x14ac:dyDescent="0.25">
      <c r="A25" s="18">
        <v>24</v>
      </c>
      <c r="B25" s="8">
        <v>1306</v>
      </c>
      <c r="C25" s="1" t="s">
        <v>132</v>
      </c>
      <c r="D25" s="8" t="s">
        <v>90</v>
      </c>
      <c r="E25" s="1" t="s">
        <v>17</v>
      </c>
      <c r="F25" s="7" t="s">
        <v>42</v>
      </c>
      <c r="G25" s="7"/>
      <c r="H25" s="7"/>
      <c r="I25" s="7"/>
      <c r="J25" s="1"/>
      <c r="K25" s="1" t="s">
        <v>296</v>
      </c>
      <c r="L25" s="25" t="str">
        <f>HYPERLINK("http://dx.doi.org/10.1002/slct.202502785","http://dx.doi.org/10.1002/slct.202502785")</f>
        <v>http://dx.doi.org/10.1002/slct.202502785</v>
      </c>
      <c r="M25" s="1" t="s">
        <v>486</v>
      </c>
      <c r="N25" s="1" t="s">
        <v>644</v>
      </c>
      <c r="O25" s="1" t="s">
        <v>35</v>
      </c>
      <c r="P25" s="1" t="s">
        <v>53</v>
      </c>
      <c r="Q25" s="8" t="s">
        <v>39</v>
      </c>
      <c r="R25" s="8" t="s">
        <v>763</v>
      </c>
    </row>
    <row r="26" spans="1:18" s="9" customFormat="1" x14ac:dyDescent="0.25">
      <c r="A26" s="18">
        <v>25</v>
      </c>
      <c r="B26" s="8">
        <v>1307</v>
      </c>
      <c r="C26" s="1" t="s">
        <v>133</v>
      </c>
      <c r="D26" s="20" t="s">
        <v>90</v>
      </c>
      <c r="E26" s="1" t="s">
        <v>17</v>
      </c>
      <c r="F26" s="7" t="s">
        <v>92</v>
      </c>
      <c r="G26" s="7"/>
      <c r="H26" s="7"/>
      <c r="I26" s="7"/>
      <c r="J26" s="1"/>
      <c r="K26" s="1" t="s">
        <v>297</v>
      </c>
      <c r="L26" s="25" t="str">
        <f>HYPERLINK("http://dx.doi.org/10.3390/chemosensors13090329","http://dx.doi.org/10.3390/chemosensors13090329")</f>
        <v>http://dx.doi.org/10.3390/chemosensors13090329</v>
      </c>
      <c r="M26" s="1" t="s">
        <v>487</v>
      </c>
      <c r="N26" s="1" t="s">
        <v>645</v>
      </c>
      <c r="O26" s="1" t="s">
        <v>36</v>
      </c>
      <c r="P26" s="1" t="s">
        <v>764</v>
      </c>
      <c r="Q26" s="8" t="s">
        <v>41</v>
      </c>
      <c r="R26" s="8" t="s">
        <v>765</v>
      </c>
    </row>
    <row r="27" spans="1:18" x14ac:dyDescent="0.25">
      <c r="A27" s="18">
        <v>26</v>
      </c>
      <c r="B27" s="8">
        <v>1308</v>
      </c>
      <c r="C27" s="1" t="s">
        <v>134</v>
      </c>
      <c r="D27" s="8" t="s">
        <v>90</v>
      </c>
      <c r="E27" s="1" t="s">
        <v>17</v>
      </c>
      <c r="F27" s="7" t="s">
        <v>22</v>
      </c>
      <c r="G27" s="7"/>
      <c r="H27" s="7"/>
      <c r="I27" s="7"/>
      <c r="J27" s="1"/>
      <c r="K27" s="1" t="s">
        <v>298</v>
      </c>
      <c r="L27" s="25" t="str">
        <f>HYPERLINK("http://dx.doi.org/10.7773/cm.y2025.3458","http://dx.doi.org/10.7773/cm.y2025.3458")</f>
        <v>http://dx.doi.org/10.7773/cm.y2025.3458</v>
      </c>
      <c r="M27" s="1" t="s">
        <v>488</v>
      </c>
      <c r="N27" s="1" t="s">
        <v>646</v>
      </c>
      <c r="O27" s="1" t="s">
        <v>36</v>
      </c>
      <c r="P27" s="1" t="s">
        <v>100</v>
      </c>
      <c r="Q27" s="8" t="s">
        <v>37</v>
      </c>
      <c r="R27" s="8" t="s">
        <v>766</v>
      </c>
    </row>
    <row r="28" spans="1:18" x14ac:dyDescent="0.25">
      <c r="A28" s="18">
        <v>27</v>
      </c>
      <c r="B28" s="8">
        <v>1309</v>
      </c>
      <c r="C28" s="1" t="s">
        <v>135</v>
      </c>
      <c r="D28" s="8" t="s">
        <v>90</v>
      </c>
      <c r="E28" s="1" t="s">
        <v>17</v>
      </c>
      <c r="F28" s="7" t="s">
        <v>80</v>
      </c>
      <c r="G28" s="7"/>
      <c r="H28" s="7"/>
      <c r="I28" s="7"/>
      <c r="J28" s="1"/>
      <c r="K28" s="1" t="s">
        <v>299</v>
      </c>
      <c r="L28" s="25" t="str">
        <f>HYPERLINK("http://dx.doi.org/10.1007/s10586-025-05612-6","http://dx.doi.org/10.1007/s10586-025-05612-6")</f>
        <v>http://dx.doi.org/10.1007/s10586-025-05612-6</v>
      </c>
      <c r="M28" s="1" t="s">
        <v>489</v>
      </c>
      <c r="N28" s="1" t="s">
        <v>647</v>
      </c>
      <c r="O28" s="1" t="s">
        <v>49</v>
      </c>
      <c r="P28" s="1" t="s">
        <v>767</v>
      </c>
      <c r="Q28" s="8" t="s">
        <v>40</v>
      </c>
      <c r="R28" s="8" t="s">
        <v>768</v>
      </c>
    </row>
    <row r="29" spans="1:18" x14ac:dyDescent="0.25">
      <c r="A29" s="4">
        <v>28</v>
      </c>
      <c r="B29" s="4">
        <v>1310</v>
      </c>
      <c r="C29" s="5" t="s">
        <v>136</v>
      </c>
      <c r="D29" s="19" t="s">
        <v>90</v>
      </c>
      <c r="E29" s="5" t="s">
        <v>17</v>
      </c>
      <c r="F29" s="6" t="s">
        <v>92</v>
      </c>
      <c r="G29" s="6"/>
      <c r="H29" s="6"/>
      <c r="I29" s="5"/>
      <c r="J29" s="5"/>
      <c r="K29" s="5"/>
      <c r="L29" s="12" t="s">
        <v>402</v>
      </c>
      <c r="M29" s="5" t="s">
        <v>490</v>
      </c>
      <c r="N29" s="5"/>
      <c r="O29" s="5"/>
      <c r="P29" s="5" t="s">
        <v>96</v>
      </c>
      <c r="Q29" s="4" t="s">
        <v>41</v>
      </c>
      <c r="R29" s="4" t="s">
        <v>769</v>
      </c>
    </row>
    <row r="30" spans="1:18" s="9" customFormat="1" x14ac:dyDescent="0.25">
      <c r="A30" s="18">
        <v>29</v>
      </c>
      <c r="B30" s="8">
        <v>1311</v>
      </c>
      <c r="C30" s="1" t="s">
        <v>137</v>
      </c>
      <c r="D30" s="20" t="s">
        <v>90</v>
      </c>
      <c r="E30" s="1" t="s">
        <v>17</v>
      </c>
      <c r="F30" s="7" t="s">
        <v>21</v>
      </c>
      <c r="G30" s="7"/>
      <c r="H30" s="7"/>
      <c r="I30" s="7"/>
      <c r="J30" s="1"/>
      <c r="K30" s="1" t="s">
        <v>300</v>
      </c>
      <c r="L30" s="25" t="str">
        <f>HYPERLINK("http://dx.doi.org/10.1007/s11785-025-01826-z","http://dx.doi.org/10.1007/s11785-025-01826-z")</f>
        <v>http://dx.doi.org/10.1007/s11785-025-01826-z</v>
      </c>
      <c r="M30" s="1" t="s">
        <v>491</v>
      </c>
      <c r="N30" s="1" t="s">
        <v>648</v>
      </c>
      <c r="O30" s="1" t="s">
        <v>49</v>
      </c>
      <c r="P30" s="1" t="s">
        <v>770</v>
      </c>
      <c r="Q30" s="8" t="s">
        <v>39</v>
      </c>
      <c r="R30" s="8" t="s">
        <v>771</v>
      </c>
    </row>
    <row r="31" spans="1:18" x14ac:dyDescent="0.25">
      <c r="A31" s="8">
        <v>30</v>
      </c>
      <c r="B31" s="8">
        <v>1312</v>
      </c>
      <c r="C31" s="1" t="s">
        <v>138</v>
      </c>
      <c r="D31" s="20" t="s">
        <v>90</v>
      </c>
      <c r="E31" s="1" t="s">
        <v>17</v>
      </c>
      <c r="F31" s="7" t="s">
        <v>68</v>
      </c>
      <c r="G31" s="7"/>
      <c r="H31" s="7"/>
      <c r="I31" s="7"/>
      <c r="J31" s="1"/>
      <c r="K31" s="1" t="s">
        <v>301</v>
      </c>
      <c r="L31" s="25" t="str">
        <f>HYPERLINK("http://dx.doi.org/10.1007/s11768-025-00269-3","http://dx.doi.org/10.1007/s11768-025-00269-3")</f>
        <v>http://dx.doi.org/10.1007/s11768-025-00269-3</v>
      </c>
      <c r="M31" s="1" t="s">
        <v>492</v>
      </c>
      <c r="N31" s="1" t="s">
        <v>649</v>
      </c>
      <c r="O31" s="1" t="s">
        <v>35</v>
      </c>
      <c r="P31" s="1" t="s">
        <v>66</v>
      </c>
      <c r="Q31" s="8" t="s">
        <v>37</v>
      </c>
      <c r="R31" s="8" t="s">
        <v>772</v>
      </c>
    </row>
    <row r="32" spans="1:18" x14ac:dyDescent="0.25">
      <c r="A32" s="8">
        <v>31</v>
      </c>
      <c r="B32" s="8">
        <v>1313</v>
      </c>
      <c r="C32" s="1" t="s">
        <v>139</v>
      </c>
      <c r="D32" s="20" t="s">
        <v>90</v>
      </c>
      <c r="E32" s="1" t="s">
        <v>17</v>
      </c>
      <c r="F32" s="7" t="s">
        <v>68</v>
      </c>
      <c r="G32" s="7" t="s">
        <v>32</v>
      </c>
      <c r="H32" s="7"/>
      <c r="I32" s="7"/>
      <c r="J32" s="1"/>
      <c r="K32" s="1" t="s">
        <v>302</v>
      </c>
      <c r="L32" s="25" t="str">
        <f>HYPERLINK("http://dx.doi.org/10.1007/s11768-025-00267-5","http://dx.doi.org/10.1007/s11768-025-00267-5")</f>
        <v>http://dx.doi.org/10.1007/s11768-025-00267-5</v>
      </c>
      <c r="M32" s="1" t="s">
        <v>493</v>
      </c>
      <c r="N32" s="1" t="s">
        <v>650</v>
      </c>
      <c r="O32" s="1" t="s">
        <v>49</v>
      </c>
      <c r="P32" s="1" t="s">
        <v>66</v>
      </c>
      <c r="Q32" s="8" t="s">
        <v>37</v>
      </c>
      <c r="R32" s="8" t="s">
        <v>772</v>
      </c>
    </row>
    <row r="33" spans="1:18" x14ac:dyDescent="0.25">
      <c r="A33" s="8">
        <v>32</v>
      </c>
      <c r="B33" s="8">
        <v>1314</v>
      </c>
      <c r="C33" s="1" t="s">
        <v>140</v>
      </c>
      <c r="D33" s="20" t="s">
        <v>90</v>
      </c>
      <c r="E33" s="1" t="s">
        <v>17</v>
      </c>
      <c r="F33" s="7" t="s">
        <v>31</v>
      </c>
      <c r="G33" s="7"/>
      <c r="H33" s="7"/>
      <c r="I33" s="7"/>
      <c r="J33" s="1"/>
      <c r="K33" s="1" t="s">
        <v>303</v>
      </c>
      <c r="L33" s="25" t="str">
        <f>HYPERLINK("http://dx.doi.org/10.3390/cimb47090749","http://dx.doi.org/10.3390/cimb47090749")</f>
        <v>http://dx.doi.org/10.3390/cimb47090749</v>
      </c>
      <c r="M33" s="1" t="s">
        <v>494</v>
      </c>
      <c r="N33" s="1" t="s">
        <v>651</v>
      </c>
      <c r="O33" s="1" t="s">
        <v>731</v>
      </c>
      <c r="P33" s="1" t="s">
        <v>64</v>
      </c>
      <c r="Q33" s="8" t="s">
        <v>39</v>
      </c>
      <c r="R33" s="8" t="s">
        <v>773</v>
      </c>
    </row>
    <row r="34" spans="1:18" x14ac:dyDescent="0.25">
      <c r="A34" s="8">
        <v>33</v>
      </c>
      <c r="B34" s="8">
        <v>1315</v>
      </c>
      <c r="C34" s="1" t="s">
        <v>141</v>
      </c>
      <c r="D34" s="20" t="s">
        <v>90</v>
      </c>
      <c r="E34" s="1" t="s">
        <v>17</v>
      </c>
      <c r="F34" s="7" t="s">
        <v>24</v>
      </c>
      <c r="G34" s="7"/>
      <c r="H34" s="7"/>
      <c r="I34" s="7"/>
      <c r="J34" s="1"/>
      <c r="K34" s="1" t="s">
        <v>35</v>
      </c>
      <c r="L34" s="25" t="str">
        <f>HYPERLINK("http://dx.doi.org/10.3390/cimb47090757","http://dx.doi.org/10.3390/cimb47090757")</f>
        <v>http://dx.doi.org/10.3390/cimb47090757</v>
      </c>
      <c r="M34" s="1" t="s">
        <v>495</v>
      </c>
      <c r="N34" s="1" t="s">
        <v>652</v>
      </c>
      <c r="O34" s="1" t="s">
        <v>731</v>
      </c>
      <c r="P34" s="1" t="s">
        <v>64</v>
      </c>
      <c r="Q34" s="8" t="s">
        <v>39</v>
      </c>
      <c r="R34" s="8" t="s">
        <v>773</v>
      </c>
    </row>
    <row r="35" spans="1:18" x14ac:dyDescent="0.25">
      <c r="A35" s="18">
        <v>34</v>
      </c>
      <c r="B35" s="8">
        <v>1316</v>
      </c>
      <c r="C35" s="1" t="s">
        <v>142</v>
      </c>
      <c r="D35" s="8" t="s">
        <v>90</v>
      </c>
      <c r="E35" s="1" t="s">
        <v>17</v>
      </c>
      <c r="F35" s="7" t="s">
        <v>27</v>
      </c>
      <c r="G35" s="7"/>
      <c r="H35" s="7"/>
      <c r="I35" s="7"/>
      <c r="J35" s="1"/>
      <c r="K35" s="1" t="s">
        <v>35</v>
      </c>
      <c r="L35" s="25" t="str">
        <f>HYPERLINK("http://dx.doi.org/10.1016/j.coph.2025.102564","http://dx.doi.org/10.1016/j.coph.2025.102564")</f>
        <v>http://dx.doi.org/10.1016/j.coph.2025.102564</v>
      </c>
      <c r="M35" s="1" t="s">
        <v>496</v>
      </c>
      <c r="N35" s="1" t="s">
        <v>653</v>
      </c>
      <c r="O35" s="1" t="s">
        <v>35</v>
      </c>
      <c r="P35" s="1" t="s">
        <v>54</v>
      </c>
      <c r="Q35" s="8" t="s">
        <v>40</v>
      </c>
      <c r="R35" s="8" t="s">
        <v>774</v>
      </c>
    </row>
    <row r="36" spans="1:18" s="9" customFormat="1" x14ac:dyDescent="0.25">
      <c r="A36" s="4">
        <v>35</v>
      </c>
      <c r="B36" s="4">
        <v>1317</v>
      </c>
      <c r="C36" s="5" t="s">
        <v>143</v>
      </c>
      <c r="D36" s="19" t="s">
        <v>90</v>
      </c>
      <c r="E36" s="5" t="s">
        <v>18</v>
      </c>
      <c r="F36" s="6" t="s">
        <v>55</v>
      </c>
      <c r="G36" s="6"/>
      <c r="H36" s="6"/>
      <c r="I36" s="5"/>
      <c r="J36" s="5"/>
      <c r="K36" s="5"/>
      <c r="L36" s="12" t="s">
        <v>403</v>
      </c>
      <c r="M36" s="5" t="s">
        <v>497</v>
      </c>
      <c r="N36" s="5"/>
      <c r="O36" s="5"/>
      <c r="P36" s="5" t="s">
        <v>102</v>
      </c>
      <c r="Q36" s="4" t="s">
        <v>41</v>
      </c>
      <c r="R36" s="4" t="s">
        <v>775</v>
      </c>
    </row>
    <row r="37" spans="1:18" s="9" customFormat="1" x14ac:dyDescent="0.25">
      <c r="A37" s="18">
        <v>36</v>
      </c>
      <c r="B37" s="8">
        <v>1318</v>
      </c>
      <c r="C37" s="1" t="s">
        <v>144</v>
      </c>
      <c r="D37" s="20" t="s">
        <v>90</v>
      </c>
      <c r="E37" s="1" t="s">
        <v>17</v>
      </c>
      <c r="F37" s="7" t="s">
        <v>280</v>
      </c>
      <c r="G37" s="7"/>
      <c r="H37" s="7"/>
      <c r="I37" s="7"/>
      <c r="J37" s="1"/>
      <c r="K37" s="1" t="s">
        <v>304</v>
      </c>
      <c r="L37" s="25" t="str">
        <f>HYPERLINK("http://dx.doi.org/10.3390/drones9090606","http://dx.doi.org/10.3390/drones9090606")</f>
        <v>http://dx.doi.org/10.3390/drones9090606</v>
      </c>
      <c r="M37" s="1" t="s">
        <v>498</v>
      </c>
      <c r="N37" s="1" t="s">
        <v>654</v>
      </c>
      <c r="O37" s="1" t="s">
        <v>36</v>
      </c>
      <c r="P37" s="1" t="s">
        <v>776</v>
      </c>
      <c r="Q37" s="8" t="s">
        <v>41</v>
      </c>
      <c r="R37" s="8" t="s">
        <v>777</v>
      </c>
    </row>
    <row r="38" spans="1:18" x14ac:dyDescent="0.25">
      <c r="A38" s="8">
        <v>37</v>
      </c>
      <c r="B38" s="8">
        <v>1319</v>
      </c>
      <c r="C38" s="1" t="s">
        <v>145</v>
      </c>
      <c r="D38" s="20" t="s">
        <v>90</v>
      </c>
      <c r="E38" s="1" t="s">
        <v>17</v>
      </c>
      <c r="F38" s="7" t="s">
        <v>56</v>
      </c>
      <c r="G38" s="7"/>
      <c r="H38" s="7"/>
      <c r="I38" s="7"/>
      <c r="J38" s="1"/>
      <c r="K38" s="1" t="s">
        <v>305</v>
      </c>
      <c r="L38" s="25" t="str">
        <f>HYPERLINK("http://dx.doi.org/10.1002/ddr.70177","http://dx.doi.org/10.1002/ddr.70177")</f>
        <v>http://dx.doi.org/10.1002/ddr.70177</v>
      </c>
      <c r="M38" s="1" t="s">
        <v>499</v>
      </c>
      <c r="N38" s="1" t="s">
        <v>655</v>
      </c>
      <c r="O38" s="1" t="s">
        <v>81</v>
      </c>
      <c r="P38" s="1" t="s">
        <v>87</v>
      </c>
      <c r="Q38" s="8" t="s">
        <v>40</v>
      </c>
      <c r="R38" s="8" t="s">
        <v>778</v>
      </c>
    </row>
    <row r="39" spans="1:18" x14ac:dyDescent="0.25">
      <c r="A39" s="8">
        <v>38</v>
      </c>
      <c r="B39" s="8">
        <v>1320</v>
      </c>
      <c r="C39" s="1" t="s">
        <v>146</v>
      </c>
      <c r="D39" s="20" t="s">
        <v>90</v>
      </c>
      <c r="E39" s="1" t="s">
        <v>17</v>
      </c>
      <c r="F39" s="7" t="s">
        <v>20</v>
      </c>
      <c r="G39" s="7"/>
      <c r="H39" s="7"/>
      <c r="I39" s="7"/>
      <c r="J39" s="1"/>
      <c r="K39" s="1" t="s">
        <v>306</v>
      </c>
      <c r="L39" s="25" t="str">
        <f>HYPERLINK("http://dx.doi.org/10.3390/electronics14193866","http://dx.doi.org/10.3390/electronics14193866")</f>
        <v>http://dx.doi.org/10.3390/electronics14193866</v>
      </c>
      <c r="M39" s="1" t="s">
        <v>500</v>
      </c>
      <c r="N39" s="1" t="s">
        <v>656</v>
      </c>
      <c r="O39" s="1" t="s">
        <v>36</v>
      </c>
      <c r="P39" s="1" t="s">
        <v>779</v>
      </c>
      <c r="Q39" s="8" t="s">
        <v>41</v>
      </c>
      <c r="R39" s="8" t="s">
        <v>780</v>
      </c>
    </row>
    <row r="40" spans="1:18" x14ac:dyDescent="0.25">
      <c r="A40" s="4">
        <v>39</v>
      </c>
      <c r="B40" s="4">
        <v>1321</v>
      </c>
      <c r="C40" s="5" t="s">
        <v>147</v>
      </c>
      <c r="D40" s="4" t="s">
        <v>90</v>
      </c>
      <c r="E40" s="5" t="s">
        <v>17</v>
      </c>
      <c r="F40" s="6" t="s">
        <v>28</v>
      </c>
      <c r="G40" s="6"/>
      <c r="H40" s="6"/>
      <c r="I40" s="5"/>
      <c r="J40" s="5"/>
      <c r="K40" s="5"/>
      <c r="L40" s="12" t="s">
        <v>404</v>
      </c>
      <c r="M40" s="5" t="s">
        <v>501</v>
      </c>
      <c r="N40" s="5"/>
      <c r="O40" s="5"/>
      <c r="P40" s="5" t="s">
        <v>86</v>
      </c>
      <c r="Q40" s="4" t="s">
        <v>39</v>
      </c>
      <c r="R40" s="4" t="s">
        <v>781</v>
      </c>
    </row>
    <row r="41" spans="1:18" x14ac:dyDescent="0.25">
      <c r="A41" s="8">
        <v>40</v>
      </c>
      <c r="B41" s="8">
        <v>1322</v>
      </c>
      <c r="C41" s="1" t="s">
        <v>148</v>
      </c>
      <c r="D41" s="20" t="s">
        <v>90</v>
      </c>
      <c r="E41" s="1" t="s">
        <v>17</v>
      </c>
      <c r="F41" s="7" t="s">
        <v>92</v>
      </c>
      <c r="G41" s="7"/>
      <c r="H41" s="7"/>
      <c r="I41" s="7"/>
      <c r="J41" s="1"/>
      <c r="K41" s="1" t="s">
        <v>294</v>
      </c>
      <c r="L41" s="25" t="str">
        <f>HYPERLINK("http://dx.doi.org/10.1088/2631-8695/ae0c58","http://dx.doi.org/10.1088/2631-8695/ae0c58")</f>
        <v>http://dx.doi.org/10.1088/2631-8695/ae0c58</v>
      </c>
      <c r="M41" s="1" t="s">
        <v>502</v>
      </c>
      <c r="N41" s="1" t="s">
        <v>657</v>
      </c>
      <c r="O41" s="1" t="s">
        <v>49</v>
      </c>
      <c r="P41" s="1" t="s">
        <v>782</v>
      </c>
      <c r="Q41" s="8" t="s">
        <v>41</v>
      </c>
      <c r="R41" s="8" t="s">
        <v>783</v>
      </c>
    </row>
    <row r="42" spans="1:18" x14ac:dyDescent="0.25">
      <c r="A42" s="8">
        <v>41</v>
      </c>
      <c r="B42" s="8">
        <v>1323</v>
      </c>
      <c r="C42" s="1" t="s">
        <v>149</v>
      </c>
      <c r="D42" s="20" t="s">
        <v>90</v>
      </c>
      <c r="E42" s="1" t="s">
        <v>17</v>
      </c>
      <c r="F42" s="7" t="s">
        <v>32</v>
      </c>
      <c r="G42" s="7"/>
      <c r="H42" s="7"/>
      <c r="I42" s="7"/>
      <c r="J42" s="1"/>
      <c r="K42" s="1" t="s">
        <v>307</v>
      </c>
      <c r="L42" s="25" t="str">
        <f>HYPERLINK("http://dx.doi.org/10.3390/e27090971","http://dx.doi.org/10.3390/e27090971")</f>
        <v>http://dx.doi.org/10.3390/e27090971</v>
      </c>
      <c r="M42" s="1" t="s">
        <v>503</v>
      </c>
      <c r="N42" s="1" t="s">
        <v>658</v>
      </c>
      <c r="O42" s="1" t="s">
        <v>731</v>
      </c>
      <c r="P42" s="1" t="s">
        <v>51</v>
      </c>
      <c r="Q42" s="8" t="s">
        <v>41</v>
      </c>
      <c r="R42" s="8" t="s">
        <v>784</v>
      </c>
    </row>
    <row r="43" spans="1:18" x14ac:dyDescent="0.25">
      <c r="A43" s="18">
        <v>42</v>
      </c>
      <c r="B43" s="18">
        <v>1324</v>
      </c>
      <c r="C43" s="22" t="s">
        <v>150</v>
      </c>
      <c r="D43" s="20" t="s">
        <v>90</v>
      </c>
      <c r="E43" s="1" t="s">
        <v>45</v>
      </c>
      <c r="F43" s="7" t="s">
        <v>31</v>
      </c>
      <c r="G43" s="7"/>
      <c r="H43" s="7"/>
      <c r="I43" s="7"/>
      <c r="J43" s="1"/>
      <c r="K43" s="1" t="s">
        <v>308</v>
      </c>
      <c r="L43" s="25" t="str">
        <f>HYPERLINK("http://dx.doi.org/10.1021/acs.estlett.5c00924","http://dx.doi.org/10.1021/acs.estlett.5c00924")</f>
        <v>http://dx.doi.org/10.1021/acs.estlett.5c00924</v>
      </c>
      <c r="M43" s="1" t="s">
        <v>504</v>
      </c>
      <c r="N43" s="1" t="s">
        <v>659</v>
      </c>
      <c r="O43" s="1" t="s">
        <v>35</v>
      </c>
      <c r="P43" s="1" t="s">
        <v>785</v>
      </c>
      <c r="Q43" s="8" t="s">
        <v>40</v>
      </c>
      <c r="R43" s="8" t="s">
        <v>786</v>
      </c>
    </row>
    <row r="44" spans="1:18" x14ac:dyDescent="0.25">
      <c r="A44" s="8">
        <v>43</v>
      </c>
      <c r="B44" s="8">
        <v>1325</v>
      </c>
      <c r="C44" s="1" t="s">
        <v>151</v>
      </c>
      <c r="D44" s="20" t="s">
        <v>90</v>
      </c>
      <c r="E44" s="1" t="s">
        <v>17</v>
      </c>
      <c r="F44" s="7" t="s">
        <v>21</v>
      </c>
      <c r="G44" s="7"/>
      <c r="H44" s="7"/>
      <c r="I44" s="7"/>
      <c r="J44" s="1"/>
      <c r="K44" s="1" t="s">
        <v>309</v>
      </c>
      <c r="L44" s="25" t="str">
        <f>HYPERLINK("http://dx.doi.org/10.1039/d5ew00499c","http://dx.doi.org/10.1039/d5ew00499c")</f>
        <v>http://dx.doi.org/10.1039/d5ew00499c</v>
      </c>
      <c r="M44" s="1" t="s">
        <v>505</v>
      </c>
      <c r="N44" s="1" t="s">
        <v>660</v>
      </c>
      <c r="O44" s="1" t="s">
        <v>35</v>
      </c>
      <c r="P44" s="1" t="s">
        <v>787</v>
      </c>
      <c r="Q44" s="8" t="s">
        <v>41</v>
      </c>
      <c r="R44" s="8" t="s">
        <v>788</v>
      </c>
    </row>
    <row r="45" spans="1:18" x14ac:dyDescent="0.25">
      <c r="A45" s="4">
        <v>44</v>
      </c>
      <c r="B45" s="4">
        <v>1326</v>
      </c>
      <c r="C45" s="5" t="s">
        <v>152</v>
      </c>
      <c r="D45" s="19" t="s">
        <v>90</v>
      </c>
      <c r="E45" s="5" t="s">
        <v>17</v>
      </c>
      <c r="F45" s="6" t="s">
        <v>91</v>
      </c>
      <c r="G45" s="6"/>
      <c r="H45" s="6"/>
      <c r="I45" s="5"/>
      <c r="J45" s="5"/>
      <c r="K45" s="5" t="s">
        <v>310</v>
      </c>
      <c r="L45" s="12" t="s">
        <v>405</v>
      </c>
      <c r="M45" s="5" t="s">
        <v>506</v>
      </c>
      <c r="N45" s="5"/>
      <c r="O45" s="5"/>
      <c r="P45" s="5" t="s">
        <v>88</v>
      </c>
      <c r="Q45" s="4" t="s">
        <v>40</v>
      </c>
      <c r="R45" s="4" t="s">
        <v>789</v>
      </c>
    </row>
    <row r="46" spans="1:18" s="9" customFormat="1" x14ac:dyDescent="0.25">
      <c r="A46" s="4">
        <v>45</v>
      </c>
      <c r="B46" s="4">
        <v>1327</v>
      </c>
      <c r="C46" s="5" t="s">
        <v>153</v>
      </c>
      <c r="D46" s="19" t="s">
        <v>90</v>
      </c>
      <c r="E46" s="5" t="s">
        <v>17</v>
      </c>
      <c r="F46" s="6" t="s">
        <v>28</v>
      </c>
      <c r="G46" s="6"/>
      <c r="H46" s="6"/>
      <c r="I46" s="5"/>
      <c r="J46" s="5"/>
      <c r="K46" s="5" t="s">
        <v>311</v>
      </c>
      <c r="L46" s="12" t="s">
        <v>406</v>
      </c>
      <c r="M46" s="5" t="s">
        <v>507</v>
      </c>
      <c r="N46" s="5"/>
      <c r="O46" s="5"/>
      <c r="P46" s="5" t="s">
        <v>65</v>
      </c>
      <c r="Q46" s="4" t="s">
        <v>39</v>
      </c>
      <c r="R46" s="4" t="s">
        <v>790</v>
      </c>
    </row>
    <row r="47" spans="1:18" x14ac:dyDescent="0.25">
      <c r="A47" s="8">
        <v>46</v>
      </c>
      <c r="B47" s="8">
        <v>1328</v>
      </c>
      <c r="C47" s="1" t="s">
        <v>154</v>
      </c>
      <c r="D47" s="20" t="s">
        <v>90</v>
      </c>
      <c r="E47" s="1" t="s">
        <v>18</v>
      </c>
      <c r="F47" s="7" t="s">
        <v>34</v>
      </c>
      <c r="G47" s="7"/>
      <c r="H47" s="7"/>
      <c r="I47" s="7"/>
      <c r="J47" s="1"/>
      <c r="K47" s="1" t="s">
        <v>312</v>
      </c>
      <c r="L47" s="25" t="str">
        <f>HYPERLINK("http://dx.doi.org/10.1080/15592294.2025.2573998","http://dx.doi.org/10.1080/15592294.2025.2573998")</f>
        <v>http://dx.doi.org/10.1080/15592294.2025.2573998</v>
      </c>
      <c r="M47" s="1" t="s">
        <v>508</v>
      </c>
      <c r="N47" s="1" t="s">
        <v>661</v>
      </c>
      <c r="O47" s="1" t="s">
        <v>732</v>
      </c>
      <c r="P47" s="1" t="s">
        <v>791</v>
      </c>
      <c r="Q47" s="8" t="s">
        <v>41</v>
      </c>
      <c r="R47" s="8" t="s">
        <v>792</v>
      </c>
    </row>
    <row r="48" spans="1:18" x14ac:dyDescent="0.25">
      <c r="A48" s="4">
        <v>47</v>
      </c>
      <c r="B48" s="4">
        <v>1329</v>
      </c>
      <c r="C48" s="5" t="s">
        <v>155</v>
      </c>
      <c r="D48" s="19" t="s">
        <v>90</v>
      </c>
      <c r="E48" s="5" t="s">
        <v>73</v>
      </c>
      <c r="F48" s="6" t="s">
        <v>56</v>
      </c>
      <c r="G48" s="6"/>
      <c r="H48" s="6"/>
      <c r="I48" s="5"/>
      <c r="J48" s="5"/>
      <c r="K48" s="5"/>
      <c r="L48" s="12" t="s">
        <v>407</v>
      </c>
      <c r="M48" s="5" t="s">
        <v>509</v>
      </c>
      <c r="N48" s="5"/>
      <c r="O48" s="5"/>
      <c r="P48" s="5" t="s">
        <v>793</v>
      </c>
      <c r="Q48" s="4" t="s">
        <v>40</v>
      </c>
      <c r="R48" s="4" t="s">
        <v>794</v>
      </c>
    </row>
    <row r="49" spans="1:18" x14ac:dyDescent="0.25">
      <c r="A49" s="4">
        <v>48</v>
      </c>
      <c r="B49" s="4">
        <v>1330</v>
      </c>
      <c r="C49" s="5" t="s">
        <v>156</v>
      </c>
      <c r="D49" s="19" t="s">
        <v>90</v>
      </c>
      <c r="E49" s="5" t="s">
        <v>17</v>
      </c>
      <c r="F49" s="6" t="s">
        <v>19</v>
      </c>
      <c r="G49" s="6" t="s">
        <v>25</v>
      </c>
      <c r="H49" s="6"/>
      <c r="I49" s="5"/>
      <c r="J49" s="5"/>
      <c r="K49" s="5"/>
      <c r="L49" s="12" t="s">
        <v>408</v>
      </c>
      <c r="M49" s="5" t="s">
        <v>510</v>
      </c>
      <c r="N49" s="5"/>
      <c r="O49" s="5"/>
      <c r="P49" s="5" t="s">
        <v>71</v>
      </c>
      <c r="Q49" s="4" t="s">
        <v>41</v>
      </c>
      <c r="R49" s="4" t="s">
        <v>795</v>
      </c>
    </row>
    <row r="50" spans="1:18" x14ac:dyDescent="0.25">
      <c r="A50" s="4">
        <v>49</v>
      </c>
      <c r="B50" s="4">
        <v>1331</v>
      </c>
      <c r="C50" s="5" t="s">
        <v>157</v>
      </c>
      <c r="D50" s="19" t="s">
        <v>90</v>
      </c>
      <c r="E50" s="5" t="s">
        <v>17</v>
      </c>
      <c r="F50" s="6" t="s">
        <v>19</v>
      </c>
      <c r="G50" s="6" t="s">
        <v>25</v>
      </c>
      <c r="H50" s="6"/>
      <c r="I50" s="5"/>
      <c r="J50" s="5"/>
      <c r="K50" s="5"/>
      <c r="L50" s="12" t="s">
        <v>409</v>
      </c>
      <c r="M50" s="5" t="s">
        <v>511</v>
      </c>
      <c r="N50" s="5"/>
      <c r="O50" s="5"/>
      <c r="P50" s="5" t="s">
        <v>67</v>
      </c>
      <c r="Q50" s="4" t="s">
        <v>41</v>
      </c>
      <c r="R50" s="4" t="s">
        <v>796</v>
      </c>
    </row>
    <row r="51" spans="1:18" x14ac:dyDescent="0.25">
      <c r="A51" s="4">
        <v>50</v>
      </c>
      <c r="B51" s="4">
        <v>1332</v>
      </c>
      <c r="C51" s="5" t="s">
        <v>158</v>
      </c>
      <c r="D51" s="4" t="s">
        <v>90</v>
      </c>
      <c r="E51" s="5" t="s">
        <v>17</v>
      </c>
      <c r="F51" s="6" t="s">
        <v>19</v>
      </c>
      <c r="G51" s="6" t="s">
        <v>25</v>
      </c>
      <c r="H51" s="6"/>
      <c r="I51" s="5"/>
      <c r="J51" s="5"/>
      <c r="K51" s="5"/>
      <c r="L51" s="12" t="s">
        <v>410</v>
      </c>
      <c r="M51" s="5" t="s">
        <v>512</v>
      </c>
      <c r="N51" s="5"/>
      <c r="O51" s="5"/>
      <c r="P51" s="5" t="s">
        <v>67</v>
      </c>
      <c r="Q51" s="4" t="s">
        <v>41</v>
      </c>
      <c r="R51" s="4" t="s">
        <v>796</v>
      </c>
    </row>
    <row r="52" spans="1:18" x14ac:dyDescent="0.25">
      <c r="A52" s="4">
        <v>51</v>
      </c>
      <c r="B52" s="4">
        <v>1333</v>
      </c>
      <c r="C52" s="5" t="s">
        <v>159</v>
      </c>
      <c r="D52" s="19" t="s">
        <v>90</v>
      </c>
      <c r="E52" s="5" t="s">
        <v>17</v>
      </c>
      <c r="F52" s="6" t="s">
        <v>31</v>
      </c>
      <c r="G52" s="6"/>
      <c r="H52" s="6"/>
      <c r="I52" s="5"/>
      <c r="J52" s="5"/>
      <c r="K52" s="5" t="s">
        <v>313</v>
      </c>
      <c r="L52" s="12" t="s">
        <v>411</v>
      </c>
      <c r="M52" s="5" t="s">
        <v>513</v>
      </c>
      <c r="N52" s="5"/>
      <c r="O52" s="5"/>
      <c r="P52" s="5" t="s">
        <v>797</v>
      </c>
      <c r="Q52" s="4" t="s">
        <v>41</v>
      </c>
      <c r="R52" s="4" t="s">
        <v>798</v>
      </c>
    </row>
    <row r="53" spans="1:18" x14ac:dyDescent="0.25">
      <c r="A53" s="8">
        <v>52</v>
      </c>
      <c r="B53" s="8">
        <v>1334</v>
      </c>
      <c r="C53" s="1" t="s">
        <v>160</v>
      </c>
      <c r="D53" s="20" t="s">
        <v>90</v>
      </c>
      <c r="E53" s="1" t="s">
        <v>17</v>
      </c>
      <c r="F53" s="7" t="s">
        <v>80</v>
      </c>
      <c r="G53" s="7"/>
      <c r="H53" s="7"/>
      <c r="I53" s="7"/>
      <c r="J53" s="1"/>
      <c r="K53" s="1" t="s">
        <v>314</v>
      </c>
      <c r="L53" s="25" t="str">
        <f>HYPERLINK("http://dx.doi.org/10.3389/fbloc.2025.1622270","http://dx.doi.org/10.3389/fbloc.2025.1622270")</f>
        <v>http://dx.doi.org/10.3389/fbloc.2025.1622270</v>
      </c>
      <c r="M53" s="1" t="s">
        <v>514</v>
      </c>
      <c r="N53" s="1" t="s">
        <v>662</v>
      </c>
      <c r="O53" s="1" t="s">
        <v>36</v>
      </c>
      <c r="P53" s="1" t="s">
        <v>799</v>
      </c>
      <c r="Q53" s="8" t="s">
        <v>39</v>
      </c>
      <c r="R53" s="8" t="s">
        <v>800</v>
      </c>
    </row>
    <row r="54" spans="1:18" x14ac:dyDescent="0.25">
      <c r="A54" s="8">
        <v>53</v>
      </c>
      <c r="B54" s="8">
        <v>1335</v>
      </c>
      <c r="C54" s="1" t="s">
        <v>161</v>
      </c>
      <c r="D54" s="20" t="s">
        <v>90</v>
      </c>
      <c r="E54" s="1" t="s">
        <v>17</v>
      </c>
      <c r="F54" s="7" t="s">
        <v>56</v>
      </c>
      <c r="G54" s="7"/>
      <c r="H54" s="7"/>
      <c r="I54" s="7"/>
      <c r="J54" s="1"/>
      <c r="K54" s="1" t="s">
        <v>315</v>
      </c>
      <c r="L54" s="25" t="str">
        <f>HYPERLINK("http://dx.doi.org/10.3389/fphar.2025.1644018","http://dx.doi.org/10.3389/fphar.2025.1644018")</f>
        <v>http://dx.doi.org/10.3389/fphar.2025.1644018</v>
      </c>
      <c r="M54" s="1" t="s">
        <v>515</v>
      </c>
      <c r="N54" s="1" t="s">
        <v>663</v>
      </c>
      <c r="O54" s="1" t="s">
        <v>731</v>
      </c>
      <c r="P54" s="1" t="s">
        <v>54</v>
      </c>
      <c r="Q54" s="8" t="s">
        <v>40</v>
      </c>
      <c r="R54" s="8" t="s">
        <v>801</v>
      </c>
    </row>
    <row r="55" spans="1:18" x14ac:dyDescent="0.25">
      <c r="A55" s="4">
        <v>54</v>
      </c>
      <c r="B55" s="4">
        <v>1336</v>
      </c>
      <c r="C55" s="5" t="s">
        <v>162</v>
      </c>
      <c r="D55" s="19" t="s">
        <v>90</v>
      </c>
      <c r="E55" s="5" t="s">
        <v>17</v>
      </c>
      <c r="F55" s="6" t="s">
        <v>20</v>
      </c>
      <c r="G55" s="6"/>
      <c r="H55" s="6"/>
      <c r="I55" s="5"/>
      <c r="J55" s="5"/>
      <c r="K55" s="5"/>
      <c r="L55" s="12" t="s">
        <v>412</v>
      </c>
      <c r="M55" s="5" t="s">
        <v>516</v>
      </c>
      <c r="N55" s="5"/>
      <c r="O55" s="5"/>
      <c r="P55" s="5" t="s">
        <v>802</v>
      </c>
      <c r="Q55" s="4" t="s">
        <v>41</v>
      </c>
      <c r="R55" s="4" t="s">
        <v>803</v>
      </c>
    </row>
    <row r="56" spans="1:18" x14ac:dyDescent="0.25">
      <c r="A56" s="8">
        <v>55</v>
      </c>
      <c r="B56" s="8">
        <v>1337</v>
      </c>
      <c r="C56" s="1" t="s">
        <v>163</v>
      </c>
      <c r="D56" s="20" t="s">
        <v>90</v>
      </c>
      <c r="E56" s="1" t="s">
        <v>17</v>
      </c>
      <c r="F56" s="7" t="s">
        <v>50</v>
      </c>
      <c r="G56" s="7"/>
      <c r="H56" s="7"/>
      <c r="I56" s="7"/>
      <c r="J56" s="1"/>
      <c r="K56" s="1" t="s">
        <v>316</v>
      </c>
      <c r="L56" s="25" t="str">
        <f>HYPERLINK("http://dx.doi.org/10.1093/g3journal/jkaf164","http://dx.doi.org/10.1093/g3journal/jkaf164")</f>
        <v>http://dx.doi.org/10.1093/g3journal/jkaf164</v>
      </c>
      <c r="M56" s="1" t="s">
        <v>517</v>
      </c>
      <c r="N56" s="1" t="s">
        <v>664</v>
      </c>
      <c r="O56" s="1" t="s">
        <v>731</v>
      </c>
      <c r="P56" s="1" t="s">
        <v>72</v>
      </c>
      <c r="Q56" s="8" t="s">
        <v>39</v>
      </c>
      <c r="R56" s="8" t="s">
        <v>804</v>
      </c>
    </row>
    <row r="57" spans="1:18" x14ac:dyDescent="0.25">
      <c r="A57" s="8">
        <v>56</v>
      </c>
      <c r="B57" s="8">
        <v>1338</v>
      </c>
      <c r="C57" s="1" t="s">
        <v>164</v>
      </c>
      <c r="D57" s="20" t="s">
        <v>90</v>
      </c>
      <c r="E57" s="1" t="s">
        <v>17</v>
      </c>
      <c r="F57" s="7" t="s">
        <v>19</v>
      </c>
      <c r="G57" s="7" t="s">
        <v>32</v>
      </c>
      <c r="H57" s="7"/>
      <c r="I57" s="7"/>
      <c r="J57" s="1"/>
      <c r="K57" s="1" t="s">
        <v>35</v>
      </c>
      <c r="L57" s="25" t="str">
        <f>HYPERLINK("http://dx.doi.org/10.1007/s10714-025-03467-1","http://dx.doi.org/10.1007/s10714-025-03467-1")</f>
        <v>http://dx.doi.org/10.1007/s10714-025-03467-1</v>
      </c>
      <c r="M57" s="1" t="s">
        <v>518</v>
      </c>
      <c r="N57" s="1" t="s">
        <v>665</v>
      </c>
      <c r="O57" s="1" t="s">
        <v>49</v>
      </c>
      <c r="P57" s="1" t="s">
        <v>805</v>
      </c>
      <c r="Q57" s="8" t="s">
        <v>41</v>
      </c>
      <c r="R57" s="8" t="s">
        <v>806</v>
      </c>
    </row>
    <row r="58" spans="1:18" x14ac:dyDescent="0.25">
      <c r="A58" s="18">
        <v>57</v>
      </c>
      <c r="B58" s="8">
        <v>1339</v>
      </c>
      <c r="C58" s="1" t="s">
        <v>165</v>
      </c>
      <c r="D58" s="8" t="s">
        <v>90</v>
      </c>
      <c r="E58" s="1" t="s">
        <v>17</v>
      </c>
      <c r="F58" s="7" t="s">
        <v>77</v>
      </c>
      <c r="G58" s="7"/>
      <c r="H58" s="7"/>
      <c r="I58" s="7"/>
      <c r="J58" s="1"/>
      <c r="K58" s="1" t="s">
        <v>35</v>
      </c>
      <c r="L58" s="25" t="str">
        <f>HYPERLINK("http://dx.doi.org/10.14483/23464712.22604","http://dx.doi.org/10.14483/23464712.22604")</f>
        <v>http://dx.doi.org/10.14483/23464712.22604</v>
      </c>
      <c r="M58" s="1" t="s">
        <v>519</v>
      </c>
      <c r="N58" s="1" t="s">
        <v>666</v>
      </c>
      <c r="O58" s="1" t="s">
        <v>35</v>
      </c>
      <c r="P58" s="1" t="s">
        <v>807</v>
      </c>
      <c r="Q58" s="8" t="s">
        <v>37</v>
      </c>
      <c r="R58" s="8" t="s">
        <v>808</v>
      </c>
    </row>
    <row r="59" spans="1:18" x14ac:dyDescent="0.25">
      <c r="A59" s="8">
        <v>58</v>
      </c>
      <c r="B59" s="8">
        <v>1340</v>
      </c>
      <c r="C59" s="1" t="s">
        <v>166</v>
      </c>
      <c r="D59" s="20" t="s">
        <v>90</v>
      </c>
      <c r="E59" s="1" t="s">
        <v>17</v>
      </c>
      <c r="F59" s="7" t="s">
        <v>32</v>
      </c>
      <c r="G59" s="7"/>
      <c r="H59" s="7"/>
      <c r="I59" s="7"/>
      <c r="J59" s="1"/>
      <c r="K59" s="1" t="s">
        <v>35</v>
      </c>
      <c r="L59" s="25" t="str">
        <f>HYPERLINK("http://dx.doi.org/10.1109/MCS.2025.3587510","http://dx.doi.org/10.1109/MCS.2025.3587510")</f>
        <v>http://dx.doi.org/10.1109/MCS.2025.3587510</v>
      </c>
      <c r="M59" s="1" t="s">
        <v>520</v>
      </c>
      <c r="N59" s="1" t="s">
        <v>667</v>
      </c>
      <c r="O59" s="1" t="s">
        <v>46</v>
      </c>
      <c r="P59" s="1" t="s">
        <v>66</v>
      </c>
      <c r="Q59" s="8" t="s">
        <v>40</v>
      </c>
      <c r="R59" s="8" t="s">
        <v>809</v>
      </c>
    </row>
    <row r="60" spans="1:18" x14ac:dyDescent="0.25">
      <c r="A60" s="8">
        <v>59</v>
      </c>
      <c r="B60" s="8">
        <v>1341</v>
      </c>
      <c r="C60" s="1" t="s">
        <v>167</v>
      </c>
      <c r="D60" s="20" t="s">
        <v>90</v>
      </c>
      <c r="E60" s="1" t="s">
        <v>45</v>
      </c>
      <c r="F60" s="7" t="s">
        <v>42</v>
      </c>
      <c r="G60" s="7"/>
      <c r="H60" s="7"/>
      <c r="I60" s="7"/>
      <c r="J60" s="1"/>
      <c r="K60" s="1" t="s">
        <v>317</v>
      </c>
      <c r="L60" s="25" t="str">
        <f>HYPERLINK("http://dx.doi.org/10.3389/fddsv.2025.1674289","http://dx.doi.org/10.3389/fddsv.2025.1674289")</f>
        <v>http://dx.doi.org/10.3389/fddsv.2025.1674289</v>
      </c>
      <c r="M60" s="1" t="s">
        <v>521</v>
      </c>
      <c r="N60" s="1" t="s">
        <v>668</v>
      </c>
      <c r="O60" s="1" t="s">
        <v>36</v>
      </c>
      <c r="P60" s="1" t="s">
        <v>54</v>
      </c>
      <c r="Q60" s="8" t="s">
        <v>38</v>
      </c>
      <c r="R60" s="1"/>
    </row>
    <row r="61" spans="1:18" x14ac:dyDescent="0.25">
      <c r="A61" s="4">
        <v>60</v>
      </c>
      <c r="B61" s="4">
        <v>1342</v>
      </c>
      <c r="C61" s="5" t="s">
        <v>168</v>
      </c>
      <c r="D61" s="19" t="s">
        <v>90</v>
      </c>
      <c r="E61" s="5" t="s">
        <v>17</v>
      </c>
      <c r="F61" s="6" t="s">
        <v>32</v>
      </c>
      <c r="G61" s="6"/>
      <c r="H61" s="6"/>
      <c r="I61" s="5"/>
      <c r="J61" s="5"/>
      <c r="K61" s="5" t="s">
        <v>318</v>
      </c>
      <c r="L61" s="12" t="s">
        <v>413</v>
      </c>
      <c r="M61" s="5" t="s">
        <v>522</v>
      </c>
      <c r="N61" s="5"/>
      <c r="O61" s="5"/>
      <c r="P61" s="5" t="s">
        <v>66</v>
      </c>
      <c r="Q61" s="4" t="s">
        <v>40</v>
      </c>
      <c r="R61" s="4" t="s">
        <v>810</v>
      </c>
    </row>
    <row r="62" spans="1:18" x14ac:dyDescent="0.25">
      <c r="A62" s="8">
        <v>61</v>
      </c>
      <c r="B62" s="8">
        <v>1343</v>
      </c>
      <c r="C62" s="1" t="s">
        <v>169</v>
      </c>
      <c r="D62" s="20" t="s">
        <v>90</v>
      </c>
      <c r="E62" s="1" t="s">
        <v>17</v>
      </c>
      <c r="F62" s="7" t="s">
        <v>79</v>
      </c>
      <c r="G62" s="7"/>
      <c r="H62" s="7"/>
      <c r="I62" s="7"/>
      <c r="J62" s="1"/>
      <c r="K62" s="1" t="s">
        <v>319</v>
      </c>
      <c r="L62" s="25" t="str">
        <f>HYPERLINK("http://dx.doi.org/10.1109/TEVC.2024.3458855","http://dx.doi.org/10.1109/TEVC.2024.3458855")</f>
        <v>http://dx.doi.org/10.1109/TEVC.2024.3458855</v>
      </c>
      <c r="M62" s="1" t="s">
        <v>523</v>
      </c>
      <c r="N62" s="1" t="s">
        <v>669</v>
      </c>
      <c r="O62" s="1" t="s">
        <v>35</v>
      </c>
      <c r="P62" s="1" t="s">
        <v>101</v>
      </c>
      <c r="Q62" s="8" t="s">
        <v>40</v>
      </c>
      <c r="R62" s="8" t="s">
        <v>811</v>
      </c>
    </row>
    <row r="63" spans="1:18" x14ac:dyDescent="0.25">
      <c r="A63" s="8">
        <v>62</v>
      </c>
      <c r="B63" s="8">
        <v>1344</v>
      </c>
      <c r="C63" s="1" t="s">
        <v>170</v>
      </c>
      <c r="D63" s="20" t="s">
        <v>90</v>
      </c>
      <c r="E63" s="1" t="s">
        <v>17</v>
      </c>
      <c r="F63" s="7" t="s">
        <v>79</v>
      </c>
      <c r="G63" s="7"/>
      <c r="H63" s="7"/>
      <c r="I63" s="7"/>
      <c r="J63" s="1"/>
      <c r="K63" s="1" t="s">
        <v>320</v>
      </c>
      <c r="L63" s="25" t="str">
        <f>HYPERLINK("http://dx.doi.org/10.1109/TEVC.2024.3469373","http://dx.doi.org/10.1109/TEVC.2024.3469373")</f>
        <v>http://dx.doi.org/10.1109/TEVC.2024.3469373</v>
      </c>
      <c r="M63" s="1" t="s">
        <v>524</v>
      </c>
      <c r="N63" s="1" t="s">
        <v>670</v>
      </c>
      <c r="O63" s="1" t="s">
        <v>49</v>
      </c>
      <c r="P63" s="1" t="s">
        <v>101</v>
      </c>
      <c r="Q63" s="8" t="s">
        <v>40</v>
      </c>
      <c r="R63" s="8" t="s">
        <v>811</v>
      </c>
    </row>
    <row r="64" spans="1:18" x14ac:dyDescent="0.25">
      <c r="A64" s="8">
        <v>63</v>
      </c>
      <c r="B64" s="8">
        <v>1345</v>
      </c>
      <c r="C64" s="1" t="s">
        <v>171</v>
      </c>
      <c r="D64" s="20" t="s">
        <v>90</v>
      </c>
      <c r="E64" s="1" t="s">
        <v>17</v>
      </c>
      <c r="F64" s="7" t="s">
        <v>79</v>
      </c>
      <c r="G64" s="7"/>
      <c r="H64" s="7"/>
      <c r="I64" s="7"/>
      <c r="J64" s="1"/>
      <c r="K64" s="1" t="s">
        <v>321</v>
      </c>
      <c r="L64" s="25" t="str">
        <f>HYPERLINK("http://dx.doi.org/10.1109/TEVC.2024.3478825","http://dx.doi.org/10.1109/TEVC.2024.3478825")</f>
        <v>http://dx.doi.org/10.1109/TEVC.2024.3478825</v>
      </c>
      <c r="M64" s="1" t="s">
        <v>525</v>
      </c>
      <c r="N64" s="1" t="s">
        <v>671</v>
      </c>
      <c r="O64" s="1" t="s">
        <v>35</v>
      </c>
      <c r="P64" s="1" t="s">
        <v>101</v>
      </c>
      <c r="Q64" s="8" t="s">
        <v>40</v>
      </c>
      <c r="R64" s="8" t="s">
        <v>811</v>
      </c>
    </row>
    <row r="65" spans="1:18" x14ac:dyDescent="0.25">
      <c r="A65" s="8">
        <v>64</v>
      </c>
      <c r="B65" s="8">
        <v>1346</v>
      </c>
      <c r="C65" s="1" t="s">
        <v>172</v>
      </c>
      <c r="D65" s="20" t="s">
        <v>90</v>
      </c>
      <c r="E65" s="1" t="s">
        <v>17</v>
      </c>
      <c r="F65" s="7" t="s">
        <v>32</v>
      </c>
      <c r="G65" s="7"/>
      <c r="H65" s="7"/>
      <c r="I65" s="7"/>
      <c r="J65" s="1"/>
      <c r="K65" s="1" t="s">
        <v>322</v>
      </c>
      <c r="L65" s="25" t="str">
        <f>HYPERLINK("http://dx.doi.org/10.1109/TFUZZ.2025.3590654","http://dx.doi.org/10.1109/TFUZZ.2025.3590654")</f>
        <v>http://dx.doi.org/10.1109/TFUZZ.2025.3590654</v>
      </c>
      <c r="M65" s="1" t="s">
        <v>526</v>
      </c>
      <c r="N65" s="1" t="s">
        <v>672</v>
      </c>
      <c r="O65" s="1" t="s">
        <v>35</v>
      </c>
      <c r="P65" s="1" t="s">
        <v>812</v>
      </c>
      <c r="Q65" s="8" t="s">
        <v>40</v>
      </c>
      <c r="R65" s="8" t="s">
        <v>813</v>
      </c>
    </row>
    <row r="66" spans="1:18" x14ac:dyDescent="0.25">
      <c r="A66" s="4">
        <v>65</v>
      </c>
      <c r="B66" s="4">
        <v>1347</v>
      </c>
      <c r="C66" s="5" t="s">
        <v>173</v>
      </c>
      <c r="D66" s="19" t="s">
        <v>90</v>
      </c>
      <c r="E66" s="5" t="s">
        <v>17</v>
      </c>
      <c r="F66" s="6" t="s">
        <v>20</v>
      </c>
      <c r="G66" s="6"/>
      <c r="H66" s="6"/>
      <c r="I66" s="5"/>
      <c r="J66" s="5"/>
      <c r="K66" s="5" t="s">
        <v>323</v>
      </c>
      <c r="L66" s="12" t="s">
        <v>414</v>
      </c>
      <c r="M66" s="5" t="s">
        <v>527</v>
      </c>
      <c r="N66" s="5"/>
      <c r="O66" s="5"/>
      <c r="P66" s="5" t="s">
        <v>62</v>
      </c>
      <c r="Q66" s="4" t="s">
        <v>39</v>
      </c>
      <c r="R66" s="4" t="s">
        <v>814</v>
      </c>
    </row>
    <row r="67" spans="1:18" x14ac:dyDescent="0.25">
      <c r="A67" s="4">
        <v>66</v>
      </c>
      <c r="B67" s="4">
        <v>1348</v>
      </c>
      <c r="C67" s="5" t="s">
        <v>174</v>
      </c>
      <c r="D67" s="19" t="s">
        <v>90</v>
      </c>
      <c r="E67" s="5" t="s">
        <v>108</v>
      </c>
      <c r="F67" s="6" t="s">
        <v>94</v>
      </c>
      <c r="G67" s="6"/>
      <c r="H67" s="6"/>
      <c r="I67" s="5"/>
      <c r="J67" s="5"/>
      <c r="K67" s="5"/>
      <c r="L67" s="12" t="s">
        <v>415</v>
      </c>
      <c r="M67" s="5" t="s">
        <v>528</v>
      </c>
      <c r="N67" s="5"/>
      <c r="O67" s="5"/>
      <c r="P67" s="5"/>
      <c r="Q67" s="4" t="s">
        <v>38</v>
      </c>
      <c r="R67" s="4"/>
    </row>
    <row r="68" spans="1:18" x14ac:dyDescent="0.25">
      <c r="A68" s="18">
        <v>67</v>
      </c>
      <c r="B68" s="8">
        <v>1349</v>
      </c>
      <c r="C68" s="1" t="s">
        <v>175</v>
      </c>
      <c r="D68" s="8" t="s">
        <v>90</v>
      </c>
      <c r="E68" s="1" t="s">
        <v>17</v>
      </c>
      <c r="F68" s="7" t="s">
        <v>25</v>
      </c>
      <c r="G68" s="7"/>
      <c r="H68" s="7"/>
      <c r="I68" s="7"/>
      <c r="J68" s="1"/>
      <c r="K68" s="1" t="s">
        <v>324</v>
      </c>
      <c r="L68" s="25" t="str">
        <f>HYPERLINK("http://dx.doi.org/10.1021/acs.inorgchem.5c03091","http://dx.doi.org/10.1021/acs.inorgchem.5c03091")</f>
        <v>http://dx.doi.org/10.1021/acs.inorgchem.5c03091</v>
      </c>
      <c r="M68" s="1" t="s">
        <v>529</v>
      </c>
      <c r="N68" s="1" t="s">
        <v>673</v>
      </c>
      <c r="O68" s="1" t="s">
        <v>81</v>
      </c>
      <c r="P68" s="1" t="s">
        <v>815</v>
      </c>
      <c r="Q68" s="8" t="s">
        <v>40</v>
      </c>
      <c r="R68" s="8" t="s">
        <v>816</v>
      </c>
    </row>
    <row r="69" spans="1:18" x14ac:dyDescent="0.25">
      <c r="A69" s="4">
        <v>68</v>
      </c>
      <c r="B69" s="4">
        <v>1350</v>
      </c>
      <c r="C69" s="5" t="s">
        <v>176</v>
      </c>
      <c r="D69" s="19" t="s">
        <v>90</v>
      </c>
      <c r="E69" s="5" t="s">
        <v>45</v>
      </c>
      <c r="F69" s="6" t="s">
        <v>21</v>
      </c>
      <c r="G69" s="6"/>
      <c r="H69" s="6"/>
      <c r="I69" s="5"/>
      <c r="J69" s="5"/>
      <c r="K69" s="5"/>
      <c r="L69" s="12" t="s">
        <v>416</v>
      </c>
      <c r="M69" s="5" t="s">
        <v>530</v>
      </c>
      <c r="N69" s="5"/>
      <c r="O69" s="5"/>
      <c r="P69" s="5" t="s">
        <v>815</v>
      </c>
      <c r="Q69" s="4" t="s">
        <v>41</v>
      </c>
      <c r="R69" s="4" t="s">
        <v>817</v>
      </c>
    </row>
    <row r="70" spans="1:18" x14ac:dyDescent="0.25">
      <c r="A70" s="4">
        <v>69</v>
      </c>
      <c r="B70" s="4">
        <v>1351</v>
      </c>
      <c r="C70" s="5" t="s">
        <v>177</v>
      </c>
      <c r="D70" s="19" t="s">
        <v>90</v>
      </c>
      <c r="E70" s="5" t="s">
        <v>17</v>
      </c>
      <c r="F70" s="6" t="s">
        <v>21</v>
      </c>
      <c r="G70" s="6"/>
      <c r="H70" s="6"/>
      <c r="I70" s="5"/>
      <c r="J70" s="5"/>
      <c r="K70" s="5" t="s">
        <v>325</v>
      </c>
      <c r="L70" s="12" t="s">
        <v>417</v>
      </c>
      <c r="M70" s="5" t="s">
        <v>531</v>
      </c>
      <c r="N70" s="5"/>
      <c r="O70" s="5"/>
      <c r="P70" s="5" t="s">
        <v>815</v>
      </c>
      <c r="Q70" s="4" t="s">
        <v>41</v>
      </c>
      <c r="R70" s="4" t="s">
        <v>817</v>
      </c>
    </row>
    <row r="71" spans="1:18" x14ac:dyDescent="0.25">
      <c r="A71" s="8">
        <v>70</v>
      </c>
      <c r="B71" s="8">
        <v>1352</v>
      </c>
      <c r="C71" s="1" t="s">
        <v>178</v>
      </c>
      <c r="D71" s="20" t="s">
        <v>90</v>
      </c>
      <c r="E71" s="1" t="s">
        <v>18</v>
      </c>
      <c r="F71" s="7" t="s">
        <v>28</v>
      </c>
      <c r="G71" s="7"/>
      <c r="H71" s="7"/>
      <c r="I71" s="7"/>
      <c r="J71" s="1"/>
      <c r="K71" s="1" t="s">
        <v>326</v>
      </c>
      <c r="L71" s="25" t="str">
        <f>HYPERLINK("http://dx.doi.org/10.3390/inorganics13090298","http://dx.doi.org/10.3390/inorganics13090298")</f>
        <v>http://dx.doi.org/10.3390/inorganics13090298</v>
      </c>
      <c r="M71" s="1" t="s">
        <v>532</v>
      </c>
      <c r="N71" s="1" t="s">
        <v>674</v>
      </c>
      <c r="O71" s="1" t="s">
        <v>36</v>
      </c>
      <c r="P71" s="1" t="s">
        <v>815</v>
      </c>
      <c r="Q71" s="8" t="s">
        <v>41</v>
      </c>
      <c r="R71" s="8" t="s">
        <v>818</v>
      </c>
    </row>
    <row r="72" spans="1:18" s="9" customFormat="1" x14ac:dyDescent="0.25">
      <c r="A72" s="18">
        <v>71</v>
      </c>
      <c r="B72" s="8">
        <v>1353</v>
      </c>
      <c r="C72" s="1" t="s">
        <v>179</v>
      </c>
      <c r="D72" s="8" t="s">
        <v>90</v>
      </c>
      <c r="E72" s="1" t="s">
        <v>17</v>
      </c>
      <c r="F72" s="7" t="s">
        <v>21</v>
      </c>
      <c r="G72" s="7"/>
      <c r="H72" s="7"/>
      <c r="I72" s="7"/>
      <c r="J72" s="1"/>
      <c r="K72" s="1" t="s">
        <v>327</v>
      </c>
      <c r="L72" s="25" t="str">
        <f>HYPERLINK("http://dx.doi.org/10.1016/j.ijbiomac.2025.148073","http://dx.doi.org/10.1016/j.ijbiomac.2025.148073")</f>
        <v>http://dx.doi.org/10.1016/j.ijbiomac.2025.148073</v>
      </c>
      <c r="M72" s="1" t="s">
        <v>533</v>
      </c>
      <c r="N72" s="1" t="s">
        <v>675</v>
      </c>
      <c r="O72" s="1" t="s">
        <v>35</v>
      </c>
      <c r="P72" s="1" t="s">
        <v>107</v>
      </c>
      <c r="Q72" s="8" t="s">
        <v>40</v>
      </c>
      <c r="R72" s="8" t="s">
        <v>819</v>
      </c>
    </row>
    <row r="73" spans="1:18" x14ac:dyDescent="0.25">
      <c r="A73" s="18">
        <v>72</v>
      </c>
      <c r="B73" s="8">
        <v>1354</v>
      </c>
      <c r="C73" s="1" t="s">
        <v>180</v>
      </c>
      <c r="D73" s="8" t="s">
        <v>90</v>
      </c>
      <c r="E73" s="1" t="s">
        <v>17</v>
      </c>
      <c r="F73" s="7" t="s">
        <v>79</v>
      </c>
      <c r="G73" s="7"/>
      <c r="H73" s="7"/>
      <c r="I73" s="7"/>
      <c r="J73" s="1"/>
      <c r="K73" s="1" t="s">
        <v>328</v>
      </c>
      <c r="L73" s="25" t="str">
        <f>HYPERLINK("http://dx.doi.org/10.1002/cta.4435","http://dx.doi.org/10.1002/cta.4435")</f>
        <v>http://dx.doi.org/10.1002/cta.4435</v>
      </c>
      <c r="M73" s="1" t="s">
        <v>534</v>
      </c>
      <c r="N73" s="1" t="s">
        <v>676</v>
      </c>
      <c r="O73" s="1" t="s">
        <v>35</v>
      </c>
      <c r="P73" s="1" t="s">
        <v>62</v>
      </c>
      <c r="Q73" s="8" t="s">
        <v>39</v>
      </c>
      <c r="R73" s="8" t="s">
        <v>820</v>
      </c>
    </row>
    <row r="74" spans="1:18" x14ac:dyDescent="0.25">
      <c r="A74" s="18">
        <v>73</v>
      </c>
      <c r="B74" s="18">
        <v>1355</v>
      </c>
      <c r="C74" s="22" t="s">
        <v>181</v>
      </c>
      <c r="D74" s="20" t="s">
        <v>90</v>
      </c>
      <c r="E74" s="1" t="s">
        <v>17</v>
      </c>
      <c r="F74" s="7" t="s">
        <v>21</v>
      </c>
      <c r="G74" s="7"/>
      <c r="H74" s="7"/>
      <c r="I74" s="7"/>
      <c r="J74" s="1"/>
      <c r="K74" s="1" t="s">
        <v>329</v>
      </c>
      <c r="L74" s="25" t="str">
        <f>HYPERLINK("http://dx.doi.org/10.1016/j.ijgfs.2025.101307","http://dx.doi.org/10.1016/j.ijgfs.2025.101307")</f>
        <v>http://dx.doi.org/10.1016/j.ijgfs.2025.101307</v>
      </c>
      <c r="M74" s="1" t="s">
        <v>535</v>
      </c>
      <c r="N74" s="1" t="s">
        <v>677</v>
      </c>
      <c r="O74" s="1" t="s">
        <v>35</v>
      </c>
      <c r="P74" s="1" t="s">
        <v>69</v>
      </c>
      <c r="Q74" s="8" t="s">
        <v>41</v>
      </c>
      <c r="R74" s="8" t="s">
        <v>821</v>
      </c>
    </row>
    <row r="75" spans="1:18" x14ac:dyDescent="0.25">
      <c r="A75" s="4">
        <v>74</v>
      </c>
      <c r="B75" s="4">
        <v>1356</v>
      </c>
      <c r="C75" s="5" t="s">
        <v>182</v>
      </c>
      <c r="D75" s="4" t="s">
        <v>90</v>
      </c>
      <c r="E75" s="5" t="s">
        <v>17</v>
      </c>
      <c r="F75" s="6" t="s">
        <v>19</v>
      </c>
      <c r="G75" s="6"/>
      <c r="H75" s="6"/>
      <c r="I75" s="5"/>
      <c r="J75" s="5"/>
      <c r="K75" s="5" t="s">
        <v>323</v>
      </c>
      <c r="L75" s="12" t="s">
        <v>418</v>
      </c>
      <c r="M75" s="5" t="s">
        <v>536</v>
      </c>
      <c r="N75" s="5"/>
      <c r="O75" s="5"/>
      <c r="P75" s="5" t="s">
        <v>822</v>
      </c>
      <c r="Q75" s="4" t="s">
        <v>40</v>
      </c>
      <c r="R75" s="4" t="s">
        <v>823</v>
      </c>
    </row>
    <row r="76" spans="1:18" x14ac:dyDescent="0.25">
      <c r="A76" s="4">
        <v>75</v>
      </c>
      <c r="B76" s="4">
        <v>1357</v>
      </c>
      <c r="C76" s="5" t="s">
        <v>183</v>
      </c>
      <c r="D76" s="19" t="s">
        <v>90</v>
      </c>
      <c r="E76" s="5" t="s">
        <v>17</v>
      </c>
      <c r="F76" s="6" t="s">
        <v>56</v>
      </c>
      <c r="G76" s="6"/>
      <c r="H76" s="6"/>
      <c r="I76" s="5"/>
      <c r="J76" s="5"/>
      <c r="K76" s="5" t="s">
        <v>330</v>
      </c>
      <c r="L76" s="12" t="s">
        <v>419</v>
      </c>
      <c r="M76" s="5" t="s">
        <v>537</v>
      </c>
      <c r="N76" s="5"/>
      <c r="O76" s="5"/>
      <c r="P76" s="5" t="s">
        <v>822</v>
      </c>
      <c r="Q76" s="4" t="s">
        <v>40</v>
      </c>
      <c r="R76" s="4" t="s">
        <v>823</v>
      </c>
    </row>
    <row r="77" spans="1:18" s="9" customFormat="1" x14ac:dyDescent="0.25">
      <c r="A77" s="4">
        <v>76</v>
      </c>
      <c r="B77" s="4">
        <v>1358</v>
      </c>
      <c r="C77" s="5" t="s">
        <v>184</v>
      </c>
      <c r="D77" s="4" t="s">
        <v>90</v>
      </c>
      <c r="E77" s="5" t="s">
        <v>17</v>
      </c>
      <c r="F77" s="6" t="s">
        <v>26</v>
      </c>
      <c r="G77" s="6" t="s">
        <v>50</v>
      </c>
      <c r="H77" s="6"/>
      <c r="I77" s="5"/>
      <c r="J77" s="5"/>
      <c r="K77" s="5" t="s">
        <v>331</v>
      </c>
      <c r="L77" s="12" t="s">
        <v>420</v>
      </c>
      <c r="M77" s="5" t="s">
        <v>538</v>
      </c>
      <c r="N77" s="5"/>
      <c r="O77" s="5"/>
      <c r="P77" s="5" t="s">
        <v>822</v>
      </c>
      <c r="Q77" s="4" t="s">
        <v>40</v>
      </c>
      <c r="R77" s="4" t="s">
        <v>823</v>
      </c>
    </row>
    <row r="78" spans="1:18" x14ac:dyDescent="0.25">
      <c r="A78" s="8">
        <v>77</v>
      </c>
      <c r="B78" s="8">
        <v>1359</v>
      </c>
      <c r="C78" s="1" t="s">
        <v>185</v>
      </c>
      <c r="D78" s="20" t="s">
        <v>90</v>
      </c>
      <c r="E78" s="1" t="s">
        <v>17</v>
      </c>
      <c r="F78" s="7" t="s">
        <v>26</v>
      </c>
      <c r="G78" s="7" t="s">
        <v>50</v>
      </c>
      <c r="H78" s="7"/>
      <c r="I78" s="7"/>
      <c r="J78" s="1"/>
      <c r="K78" s="1" t="s">
        <v>35</v>
      </c>
      <c r="L78" s="25" t="str">
        <f>HYPERLINK("http://dx.doi.org/10.3390/ijms26189224","http://dx.doi.org/10.3390/ijms26189224")</f>
        <v>http://dx.doi.org/10.3390/ijms26189224</v>
      </c>
      <c r="M78" s="1" t="s">
        <v>539</v>
      </c>
      <c r="N78" s="1" t="s">
        <v>678</v>
      </c>
      <c r="O78" s="1" t="s">
        <v>731</v>
      </c>
      <c r="P78" s="1" t="s">
        <v>761</v>
      </c>
      <c r="Q78" s="8" t="s">
        <v>41</v>
      </c>
      <c r="R78" s="8" t="s">
        <v>824</v>
      </c>
    </row>
    <row r="79" spans="1:18" x14ac:dyDescent="0.25">
      <c r="A79" s="4">
        <v>78</v>
      </c>
      <c r="B79" s="4">
        <v>1360</v>
      </c>
      <c r="C79" s="5" t="s">
        <v>186</v>
      </c>
      <c r="D79" s="19" t="s">
        <v>90</v>
      </c>
      <c r="E79" s="5" t="s">
        <v>17</v>
      </c>
      <c r="F79" s="6" t="s">
        <v>50</v>
      </c>
      <c r="G79" s="6"/>
      <c r="H79" s="6"/>
      <c r="I79" s="5"/>
      <c r="J79" s="5"/>
      <c r="K79" s="5" t="s">
        <v>332</v>
      </c>
      <c r="L79" s="12" t="s">
        <v>421</v>
      </c>
      <c r="M79" s="5" t="s">
        <v>540</v>
      </c>
      <c r="N79" s="5"/>
      <c r="O79" s="5"/>
      <c r="P79" s="5" t="s">
        <v>822</v>
      </c>
      <c r="Q79" s="4" t="s">
        <v>40</v>
      </c>
      <c r="R79" s="4" t="s">
        <v>823</v>
      </c>
    </row>
    <row r="80" spans="1:18" s="9" customFormat="1" x14ac:dyDescent="0.25">
      <c r="A80" s="4">
        <v>79</v>
      </c>
      <c r="B80" s="4">
        <v>1361</v>
      </c>
      <c r="C80" s="5" t="s">
        <v>187</v>
      </c>
      <c r="D80" s="4" t="s">
        <v>90</v>
      </c>
      <c r="E80" s="5" t="s">
        <v>17</v>
      </c>
      <c r="F80" s="6" t="s">
        <v>60</v>
      </c>
      <c r="G80" s="6"/>
      <c r="H80" s="6"/>
      <c r="I80" s="5"/>
      <c r="J80" s="5"/>
      <c r="K80" s="5" t="s">
        <v>333</v>
      </c>
      <c r="L80" s="12" t="s">
        <v>422</v>
      </c>
      <c r="M80" s="5" t="s">
        <v>541</v>
      </c>
      <c r="N80" s="5"/>
      <c r="O80" s="5"/>
      <c r="P80" s="5" t="s">
        <v>822</v>
      </c>
      <c r="Q80" s="4" t="s">
        <v>40</v>
      </c>
      <c r="R80" s="4" t="s">
        <v>823</v>
      </c>
    </row>
    <row r="81" spans="1:18" s="9" customFormat="1" x14ac:dyDescent="0.25">
      <c r="A81" s="4">
        <v>80</v>
      </c>
      <c r="B81" s="4">
        <v>1362</v>
      </c>
      <c r="C81" s="5" t="s">
        <v>188</v>
      </c>
      <c r="D81" s="19" t="s">
        <v>90</v>
      </c>
      <c r="E81" s="5" t="s">
        <v>17</v>
      </c>
      <c r="F81" s="6" t="s">
        <v>30</v>
      </c>
      <c r="G81" s="6"/>
      <c r="H81" s="6"/>
      <c r="I81" s="5"/>
      <c r="J81" s="5"/>
      <c r="K81" s="5" t="s">
        <v>334</v>
      </c>
      <c r="L81" s="12" t="s">
        <v>423</v>
      </c>
      <c r="M81" s="5" t="s">
        <v>542</v>
      </c>
      <c r="N81" s="5"/>
      <c r="O81" s="5"/>
      <c r="P81" s="5" t="s">
        <v>822</v>
      </c>
      <c r="Q81" s="4" t="s">
        <v>40</v>
      </c>
      <c r="R81" s="4" t="s">
        <v>823</v>
      </c>
    </row>
    <row r="82" spans="1:18" x14ac:dyDescent="0.25">
      <c r="A82" s="4">
        <v>81</v>
      </c>
      <c r="B82" s="4">
        <v>1363</v>
      </c>
      <c r="C82" s="5" t="s">
        <v>189</v>
      </c>
      <c r="D82" s="19" t="s">
        <v>90</v>
      </c>
      <c r="E82" s="5" t="s">
        <v>17</v>
      </c>
      <c r="F82" s="6" t="s">
        <v>31</v>
      </c>
      <c r="G82" s="6"/>
      <c r="H82" s="6"/>
      <c r="I82" s="5"/>
      <c r="J82" s="5"/>
      <c r="K82" s="5"/>
      <c r="L82" s="12" t="s">
        <v>424</v>
      </c>
      <c r="M82" s="5" t="s">
        <v>543</v>
      </c>
      <c r="N82" s="5"/>
      <c r="O82" s="5"/>
      <c r="P82" s="5"/>
      <c r="Q82" s="4" t="s">
        <v>38</v>
      </c>
      <c r="R82" s="4"/>
    </row>
    <row r="83" spans="1:18" x14ac:dyDescent="0.25">
      <c r="A83" s="4">
        <v>82</v>
      </c>
      <c r="B83" s="4">
        <v>1364</v>
      </c>
      <c r="C83" s="5" t="s">
        <v>190</v>
      </c>
      <c r="D83" s="19" t="s">
        <v>90</v>
      </c>
      <c r="E83" s="5" t="s">
        <v>17</v>
      </c>
      <c r="F83" s="6" t="s">
        <v>30</v>
      </c>
      <c r="G83" s="6"/>
      <c r="H83" s="6"/>
      <c r="I83" s="5"/>
      <c r="J83" s="5"/>
      <c r="K83" s="5" t="s">
        <v>335</v>
      </c>
      <c r="L83" s="12" t="s">
        <v>425</v>
      </c>
      <c r="M83" s="5" t="s">
        <v>544</v>
      </c>
      <c r="N83" s="5"/>
      <c r="O83" s="5"/>
      <c r="P83" s="5" t="s">
        <v>825</v>
      </c>
      <c r="Q83" s="4" t="s">
        <v>39</v>
      </c>
      <c r="R83" s="4" t="s">
        <v>826</v>
      </c>
    </row>
    <row r="84" spans="1:18" x14ac:dyDescent="0.25">
      <c r="A84" s="8">
        <v>83</v>
      </c>
      <c r="B84" s="8">
        <v>1365</v>
      </c>
      <c r="C84" s="1" t="s">
        <v>191</v>
      </c>
      <c r="D84" s="20" t="s">
        <v>90</v>
      </c>
      <c r="E84" s="1" t="s">
        <v>17</v>
      </c>
      <c r="F84" s="7" t="s">
        <v>21</v>
      </c>
      <c r="G84" s="7"/>
      <c r="H84" s="7"/>
      <c r="I84" s="7"/>
      <c r="J84" s="1"/>
      <c r="K84" s="1" t="s">
        <v>336</v>
      </c>
      <c r="L84" s="25" t="str">
        <f>HYPERLINK("http://dx.doi.org/10.1016/j.jcs.2025.104293","http://dx.doi.org/10.1016/j.jcs.2025.104293")</f>
        <v>http://dx.doi.org/10.1016/j.jcs.2025.104293</v>
      </c>
      <c r="M84" s="1" t="s">
        <v>545</v>
      </c>
      <c r="N84" s="1" t="s">
        <v>679</v>
      </c>
      <c r="O84" s="1" t="s">
        <v>35</v>
      </c>
      <c r="P84" s="1" t="s">
        <v>69</v>
      </c>
      <c r="Q84" s="8" t="s">
        <v>41</v>
      </c>
      <c r="R84" s="8" t="s">
        <v>827</v>
      </c>
    </row>
    <row r="85" spans="1:18" x14ac:dyDescent="0.25">
      <c r="A85" s="4">
        <v>84</v>
      </c>
      <c r="B85" s="4">
        <v>1366</v>
      </c>
      <c r="C85" s="5" t="s">
        <v>192</v>
      </c>
      <c r="D85" s="19" t="s">
        <v>90</v>
      </c>
      <c r="E85" s="5" t="s">
        <v>18</v>
      </c>
      <c r="F85" s="6" t="s">
        <v>42</v>
      </c>
      <c r="G85" s="6"/>
      <c r="H85" s="6"/>
      <c r="I85" s="5"/>
      <c r="J85" s="5"/>
      <c r="K85" s="5"/>
      <c r="L85" s="12" t="s">
        <v>426</v>
      </c>
      <c r="M85" s="5" t="s">
        <v>546</v>
      </c>
      <c r="N85" s="5"/>
      <c r="O85" s="5"/>
      <c r="P85" s="5" t="s">
        <v>53</v>
      </c>
      <c r="Q85" s="4" t="s">
        <v>41</v>
      </c>
      <c r="R85" s="4" t="s">
        <v>828</v>
      </c>
    </row>
    <row r="86" spans="1:18" x14ac:dyDescent="0.25">
      <c r="A86" s="18">
        <v>85</v>
      </c>
      <c r="B86" s="8">
        <v>1367</v>
      </c>
      <c r="C86" s="1" t="s">
        <v>193</v>
      </c>
      <c r="D86" s="8" t="s">
        <v>90</v>
      </c>
      <c r="E86" s="1" t="s">
        <v>17</v>
      </c>
      <c r="F86" s="7" t="s">
        <v>25</v>
      </c>
      <c r="G86" s="7"/>
      <c r="H86" s="7"/>
      <c r="I86" s="7"/>
      <c r="J86" s="1"/>
      <c r="K86" s="1" t="s">
        <v>337</v>
      </c>
      <c r="L86" s="25" t="str">
        <f>HYPERLINK("http://dx.doi.org/10.1080/00958972.2025.2566367","http://dx.doi.org/10.1080/00958972.2025.2566367")</f>
        <v>http://dx.doi.org/10.1080/00958972.2025.2566367</v>
      </c>
      <c r="M86" s="1" t="s">
        <v>547</v>
      </c>
      <c r="N86" s="1" t="s">
        <v>680</v>
      </c>
      <c r="O86" s="1" t="s">
        <v>35</v>
      </c>
      <c r="P86" s="1" t="s">
        <v>815</v>
      </c>
      <c r="Q86" s="8" t="s">
        <v>39</v>
      </c>
      <c r="R86" s="8" t="s">
        <v>829</v>
      </c>
    </row>
    <row r="87" spans="1:18" x14ac:dyDescent="0.25">
      <c r="A87" s="8">
        <v>86</v>
      </c>
      <c r="B87" s="8">
        <v>1368</v>
      </c>
      <c r="C87" s="1" t="s">
        <v>194</v>
      </c>
      <c r="D87" s="20" t="s">
        <v>90</v>
      </c>
      <c r="E87" s="1" t="s">
        <v>17</v>
      </c>
      <c r="F87" s="7" t="s">
        <v>22</v>
      </c>
      <c r="G87" s="7"/>
      <c r="H87" s="7"/>
      <c r="I87" s="7"/>
      <c r="J87" s="1"/>
      <c r="K87" s="1" t="s">
        <v>338</v>
      </c>
      <c r="L87" s="25" t="str">
        <f>HYPERLINK("http://dx.doi.org/10.1111/jfb.70117","http://dx.doi.org/10.1111/jfb.70117")</f>
        <v>http://dx.doi.org/10.1111/jfb.70117</v>
      </c>
      <c r="M87" s="1" t="s">
        <v>548</v>
      </c>
      <c r="N87" s="1" t="s">
        <v>681</v>
      </c>
      <c r="O87" s="1" t="s">
        <v>81</v>
      </c>
      <c r="P87" s="1" t="s">
        <v>830</v>
      </c>
      <c r="Q87" s="8" t="s">
        <v>41</v>
      </c>
      <c r="R87" s="8" t="s">
        <v>831</v>
      </c>
    </row>
    <row r="88" spans="1:18" s="9" customFormat="1" x14ac:dyDescent="0.25">
      <c r="A88" s="18">
        <v>87</v>
      </c>
      <c r="B88" s="8">
        <v>1369</v>
      </c>
      <c r="C88" s="1" t="s">
        <v>195</v>
      </c>
      <c r="D88" s="20" t="s">
        <v>90</v>
      </c>
      <c r="E88" s="1" t="s">
        <v>17</v>
      </c>
      <c r="F88" s="7" t="s">
        <v>60</v>
      </c>
      <c r="G88" s="7"/>
      <c r="H88" s="7"/>
      <c r="I88" s="7"/>
      <c r="J88" s="1"/>
      <c r="K88" s="1" t="s">
        <v>339</v>
      </c>
      <c r="L88" s="25" t="str">
        <f>HYPERLINK("http://dx.doi.org/10.7189/jogh.15.04238","http://dx.doi.org/10.7189/jogh.15.04238")</f>
        <v>http://dx.doi.org/10.7189/jogh.15.04238</v>
      </c>
      <c r="M88" s="1" t="s">
        <v>549</v>
      </c>
      <c r="N88" s="1" t="s">
        <v>682</v>
      </c>
      <c r="O88" s="1" t="s">
        <v>731</v>
      </c>
      <c r="P88" s="1" t="s">
        <v>99</v>
      </c>
      <c r="Q88" s="8" t="s">
        <v>40</v>
      </c>
      <c r="R88" s="8" t="s">
        <v>832</v>
      </c>
    </row>
    <row r="89" spans="1:18" x14ac:dyDescent="0.25">
      <c r="A89" s="4">
        <v>88</v>
      </c>
      <c r="B89" s="4">
        <v>1370</v>
      </c>
      <c r="C89" s="5" t="s">
        <v>196</v>
      </c>
      <c r="D89" s="4" t="s">
        <v>90</v>
      </c>
      <c r="E89" s="5" t="s">
        <v>17</v>
      </c>
      <c r="F89" s="6" t="s">
        <v>19</v>
      </c>
      <c r="G89" s="6" t="s">
        <v>25</v>
      </c>
      <c r="H89" s="6"/>
      <c r="I89" s="5"/>
      <c r="J89" s="5"/>
      <c r="K89" s="5" t="s">
        <v>340</v>
      </c>
      <c r="L89" s="12" t="s">
        <v>427</v>
      </c>
      <c r="M89" s="5" t="s">
        <v>550</v>
      </c>
      <c r="N89" s="5"/>
      <c r="O89" s="5"/>
      <c r="P89" s="5" t="s">
        <v>67</v>
      </c>
      <c r="Q89" s="4" t="s">
        <v>40</v>
      </c>
      <c r="R89" s="4" t="s">
        <v>833</v>
      </c>
    </row>
    <row r="90" spans="1:18" x14ac:dyDescent="0.25">
      <c r="A90" s="4">
        <v>89</v>
      </c>
      <c r="B90" s="4">
        <v>1371</v>
      </c>
      <c r="C90" s="5" t="s">
        <v>197</v>
      </c>
      <c r="D90" s="19" t="s">
        <v>90</v>
      </c>
      <c r="E90" s="5" t="s">
        <v>17</v>
      </c>
      <c r="F90" s="6" t="s">
        <v>19</v>
      </c>
      <c r="G90" s="6" t="s">
        <v>25</v>
      </c>
      <c r="H90" s="6"/>
      <c r="I90" s="5"/>
      <c r="J90" s="5"/>
      <c r="K90" s="5" t="s">
        <v>340</v>
      </c>
      <c r="L90" s="12" t="s">
        <v>428</v>
      </c>
      <c r="M90" s="5" t="s">
        <v>551</v>
      </c>
      <c r="N90" s="5"/>
      <c r="O90" s="5"/>
      <c r="P90" s="5" t="s">
        <v>67</v>
      </c>
      <c r="Q90" s="4" t="s">
        <v>40</v>
      </c>
      <c r="R90" s="4" t="s">
        <v>833</v>
      </c>
    </row>
    <row r="91" spans="1:18" x14ac:dyDescent="0.25">
      <c r="A91" s="4">
        <v>90</v>
      </c>
      <c r="B91" s="4">
        <v>1372</v>
      </c>
      <c r="C91" s="5" t="s">
        <v>198</v>
      </c>
      <c r="D91" s="19" t="s">
        <v>90</v>
      </c>
      <c r="E91" s="5" t="s">
        <v>17</v>
      </c>
      <c r="F91" s="6" t="s">
        <v>19</v>
      </c>
      <c r="G91" s="6" t="s">
        <v>25</v>
      </c>
      <c r="H91" s="6"/>
      <c r="I91" s="5"/>
      <c r="J91" s="5"/>
      <c r="K91" s="5" t="s">
        <v>340</v>
      </c>
      <c r="L91" s="12" t="s">
        <v>429</v>
      </c>
      <c r="M91" s="5" t="s">
        <v>552</v>
      </c>
      <c r="N91" s="5"/>
      <c r="O91" s="5"/>
      <c r="P91" s="5" t="s">
        <v>67</v>
      </c>
      <c r="Q91" s="4" t="s">
        <v>40</v>
      </c>
      <c r="R91" s="4" t="s">
        <v>833</v>
      </c>
    </row>
    <row r="92" spans="1:18" x14ac:dyDescent="0.25">
      <c r="A92" s="4">
        <v>91</v>
      </c>
      <c r="B92" s="4">
        <v>1373</v>
      </c>
      <c r="C92" s="5" t="s">
        <v>199</v>
      </c>
      <c r="D92" s="19" t="s">
        <v>90</v>
      </c>
      <c r="E92" s="5" t="s">
        <v>17</v>
      </c>
      <c r="F92" s="6" t="s">
        <v>19</v>
      </c>
      <c r="G92" s="6"/>
      <c r="H92" s="6"/>
      <c r="I92" s="5"/>
      <c r="J92" s="5"/>
      <c r="K92" s="5" t="s">
        <v>341</v>
      </c>
      <c r="L92" s="12" t="s">
        <v>430</v>
      </c>
      <c r="M92" s="5" t="s">
        <v>553</v>
      </c>
      <c r="N92" s="5"/>
      <c r="O92" s="5"/>
      <c r="P92" s="5" t="s">
        <v>67</v>
      </c>
      <c r="Q92" s="4" t="s">
        <v>40</v>
      </c>
      <c r="R92" s="4" t="s">
        <v>833</v>
      </c>
    </row>
    <row r="93" spans="1:18" s="9" customFormat="1" x14ac:dyDescent="0.25">
      <c r="A93" s="4">
        <v>92</v>
      </c>
      <c r="B93" s="4">
        <v>1374</v>
      </c>
      <c r="C93" s="5" t="s">
        <v>200</v>
      </c>
      <c r="D93" s="19" t="s">
        <v>90</v>
      </c>
      <c r="E93" s="5" t="s">
        <v>17</v>
      </c>
      <c r="F93" s="6" t="s">
        <v>19</v>
      </c>
      <c r="G93" s="6" t="s">
        <v>25</v>
      </c>
      <c r="H93" s="6"/>
      <c r="I93" s="5"/>
      <c r="J93" s="5"/>
      <c r="K93" s="5" t="s">
        <v>342</v>
      </c>
      <c r="L93" s="12" t="s">
        <v>431</v>
      </c>
      <c r="M93" s="5" t="s">
        <v>554</v>
      </c>
      <c r="N93" s="5"/>
      <c r="O93" s="5"/>
      <c r="P93" s="5" t="s">
        <v>67</v>
      </c>
      <c r="Q93" s="4" t="s">
        <v>40</v>
      </c>
      <c r="R93" s="4" t="s">
        <v>833</v>
      </c>
    </row>
    <row r="94" spans="1:18" x14ac:dyDescent="0.25">
      <c r="A94" s="4">
        <v>93</v>
      </c>
      <c r="B94" s="4">
        <v>1375</v>
      </c>
      <c r="C94" s="5" t="s">
        <v>201</v>
      </c>
      <c r="D94" s="4" t="s">
        <v>90</v>
      </c>
      <c r="E94" s="5" t="s">
        <v>17</v>
      </c>
      <c r="F94" s="6" t="s">
        <v>19</v>
      </c>
      <c r="G94" s="6"/>
      <c r="H94" s="6"/>
      <c r="I94" s="5"/>
      <c r="J94" s="5"/>
      <c r="K94" s="5" t="s">
        <v>343</v>
      </c>
      <c r="L94" s="12" t="s">
        <v>432</v>
      </c>
      <c r="M94" s="5" t="s">
        <v>555</v>
      </c>
      <c r="N94" s="5"/>
      <c r="O94" s="5"/>
      <c r="P94" s="5" t="s">
        <v>67</v>
      </c>
      <c r="Q94" s="4" t="s">
        <v>40</v>
      </c>
      <c r="R94" s="4" t="s">
        <v>833</v>
      </c>
    </row>
    <row r="95" spans="1:18" s="9" customFormat="1" x14ac:dyDescent="0.25">
      <c r="A95" s="4">
        <v>94</v>
      </c>
      <c r="B95" s="4">
        <v>1376</v>
      </c>
      <c r="C95" s="5" t="s">
        <v>202</v>
      </c>
      <c r="D95" s="19" t="s">
        <v>90</v>
      </c>
      <c r="E95" s="5" t="s">
        <v>17</v>
      </c>
      <c r="F95" s="6" t="s">
        <v>19</v>
      </c>
      <c r="G95" s="6"/>
      <c r="H95" s="6"/>
      <c r="I95" s="5"/>
      <c r="J95" s="5"/>
      <c r="K95" s="5" t="s">
        <v>343</v>
      </c>
      <c r="L95" s="12" t="s">
        <v>433</v>
      </c>
      <c r="M95" s="5" t="s">
        <v>556</v>
      </c>
      <c r="N95" s="5"/>
      <c r="O95" s="5"/>
      <c r="P95" s="5" t="s">
        <v>67</v>
      </c>
      <c r="Q95" s="4" t="s">
        <v>40</v>
      </c>
      <c r="R95" s="4" t="s">
        <v>833</v>
      </c>
    </row>
    <row r="96" spans="1:18" x14ac:dyDescent="0.25">
      <c r="A96" s="4">
        <v>95</v>
      </c>
      <c r="B96" s="4">
        <v>1377</v>
      </c>
      <c r="C96" s="5" t="s">
        <v>203</v>
      </c>
      <c r="D96" s="4" t="s">
        <v>90</v>
      </c>
      <c r="E96" s="5" t="s">
        <v>17</v>
      </c>
      <c r="F96" s="6" t="s">
        <v>19</v>
      </c>
      <c r="G96" s="6"/>
      <c r="H96" s="6"/>
      <c r="I96" s="5"/>
      <c r="J96" s="5"/>
      <c r="K96" s="5" t="s">
        <v>343</v>
      </c>
      <c r="L96" s="12" t="s">
        <v>434</v>
      </c>
      <c r="M96" s="5" t="s">
        <v>557</v>
      </c>
      <c r="N96" s="5"/>
      <c r="O96" s="5"/>
      <c r="P96" s="5" t="s">
        <v>67</v>
      </c>
      <c r="Q96" s="4" t="s">
        <v>40</v>
      </c>
      <c r="R96" s="4" t="s">
        <v>833</v>
      </c>
    </row>
    <row r="97" spans="1:18" x14ac:dyDescent="0.25">
      <c r="A97" s="4">
        <v>96</v>
      </c>
      <c r="B97" s="4">
        <v>1378</v>
      </c>
      <c r="C97" s="5" t="s">
        <v>204</v>
      </c>
      <c r="D97" s="19" t="s">
        <v>90</v>
      </c>
      <c r="E97" s="5" t="s">
        <v>17</v>
      </c>
      <c r="F97" s="6" t="s">
        <v>19</v>
      </c>
      <c r="G97" s="6"/>
      <c r="H97" s="6"/>
      <c r="I97" s="5"/>
      <c r="J97" s="5"/>
      <c r="K97" s="5" t="s">
        <v>341</v>
      </c>
      <c r="L97" s="12" t="s">
        <v>435</v>
      </c>
      <c r="M97" s="5" t="s">
        <v>558</v>
      </c>
      <c r="N97" s="5"/>
      <c r="O97" s="5"/>
      <c r="P97" s="5" t="s">
        <v>67</v>
      </c>
      <c r="Q97" s="4" t="s">
        <v>40</v>
      </c>
      <c r="R97" s="4" t="s">
        <v>833</v>
      </c>
    </row>
    <row r="98" spans="1:18" x14ac:dyDescent="0.25">
      <c r="A98" s="4">
        <v>97</v>
      </c>
      <c r="B98" s="4">
        <v>1379</v>
      </c>
      <c r="C98" s="5" t="s">
        <v>205</v>
      </c>
      <c r="D98" s="19" t="s">
        <v>90</v>
      </c>
      <c r="E98" s="5" t="s">
        <v>17</v>
      </c>
      <c r="F98" s="6" t="s">
        <v>19</v>
      </c>
      <c r="G98" s="6"/>
      <c r="H98" s="6"/>
      <c r="I98" s="5"/>
      <c r="J98" s="5"/>
      <c r="K98" s="5"/>
      <c r="L98" s="12" t="s">
        <v>436</v>
      </c>
      <c r="M98" s="5" t="s">
        <v>559</v>
      </c>
      <c r="N98" s="5"/>
      <c r="O98" s="5"/>
      <c r="P98" s="5" t="s">
        <v>834</v>
      </c>
      <c r="Q98" s="4" t="s">
        <v>37</v>
      </c>
      <c r="R98" s="4" t="s">
        <v>835</v>
      </c>
    </row>
    <row r="99" spans="1:18" x14ac:dyDescent="0.25">
      <c r="A99" s="4">
        <v>98</v>
      </c>
      <c r="B99" s="4">
        <v>1380</v>
      </c>
      <c r="C99" s="5" t="s">
        <v>206</v>
      </c>
      <c r="D99" s="4" t="s">
        <v>90</v>
      </c>
      <c r="E99" s="5" t="s">
        <v>17</v>
      </c>
      <c r="F99" s="6" t="s">
        <v>79</v>
      </c>
      <c r="G99" s="6"/>
      <c r="H99" s="6"/>
      <c r="I99" s="5"/>
      <c r="J99" s="5"/>
      <c r="K99" s="5"/>
      <c r="L99" s="12" t="s">
        <v>437</v>
      </c>
      <c r="M99" s="5" t="s">
        <v>560</v>
      </c>
      <c r="N99" s="5"/>
      <c r="O99" s="5"/>
      <c r="P99" s="5" t="s">
        <v>85</v>
      </c>
      <c r="Q99" s="4" t="s">
        <v>37</v>
      </c>
      <c r="R99" s="4" t="s">
        <v>836</v>
      </c>
    </row>
    <row r="100" spans="1:18" x14ac:dyDescent="0.25">
      <c r="A100" s="18">
        <v>99</v>
      </c>
      <c r="B100" s="8">
        <v>1381</v>
      </c>
      <c r="C100" s="1" t="s">
        <v>207</v>
      </c>
      <c r="D100" s="8" t="s">
        <v>90</v>
      </c>
      <c r="E100" s="1" t="s">
        <v>18</v>
      </c>
      <c r="F100" s="7" t="s">
        <v>24</v>
      </c>
      <c r="G100" s="7"/>
      <c r="H100" s="7"/>
      <c r="I100" s="7"/>
      <c r="J100" s="1"/>
      <c r="K100" s="1" t="s">
        <v>344</v>
      </c>
      <c r="L100" s="25" t="str">
        <f>HYPERLINK("http://dx.doi.org/10.1093/jleuko/qiaf127","http://dx.doi.org/10.1093/jleuko/qiaf127")</f>
        <v>http://dx.doi.org/10.1093/jleuko/qiaf127</v>
      </c>
      <c r="M100" s="1" t="s">
        <v>561</v>
      </c>
      <c r="N100" s="1" t="s">
        <v>683</v>
      </c>
      <c r="O100" s="1" t="s">
        <v>35</v>
      </c>
      <c r="P100" s="1" t="s">
        <v>837</v>
      </c>
      <c r="Q100" s="8" t="s">
        <v>41</v>
      </c>
      <c r="R100" s="8" t="s">
        <v>838</v>
      </c>
    </row>
    <row r="101" spans="1:18" x14ac:dyDescent="0.25">
      <c r="A101" s="18">
        <v>100</v>
      </c>
      <c r="B101" s="8">
        <v>1382</v>
      </c>
      <c r="C101" s="1" t="s">
        <v>208</v>
      </c>
      <c r="D101" s="8" t="s">
        <v>90</v>
      </c>
      <c r="E101" s="1" t="s">
        <v>17</v>
      </c>
      <c r="F101" s="7" t="s">
        <v>25</v>
      </c>
      <c r="G101" s="7"/>
      <c r="H101" s="7"/>
      <c r="I101" s="7"/>
      <c r="J101" s="1"/>
      <c r="K101" s="1" t="s">
        <v>35</v>
      </c>
      <c r="L101" s="25" t="str">
        <f>HYPERLINK("http://dx.doi.org/10.1557/s43578-025-01698-1","http://dx.doi.org/10.1557/s43578-025-01698-1")</f>
        <v>http://dx.doi.org/10.1557/s43578-025-01698-1</v>
      </c>
      <c r="M101" s="1" t="s">
        <v>562</v>
      </c>
      <c r="N101" s="1" t="s">
        <v>684</v>
      </c>
      <c r="O101" s="1" t="s">
        <v>35</v>
      </c>
      <c r="P101" s="1" t="s">
        <v>752</v>
      </c>
      <c r="Q101" s="8" t="s">
        <v>39</v>
      </c>
      <c r="R101" s="8" t="s">
        <v>839</v>
      </c>
    </row>
    <row r="102" spans="1:18" x14ac:dyDescent="0.25">
      <c r="A102" s="4">
        <v>101</v>
      </c>
      <c r="B102" s="4">
        <v>1383</v>
      </c>
      <c r="C102" s="5" t="s">
        <v>209</v>
      </c>
      <c r="D102" s="4" t="s">
        <v>90</v>
      </c>
      <c r="E102" s="5" t="s">
        <v>17</v>
      </c>
      <c r="F102" s="6" t="s">
        <v>33</v>
      </c>
      <c r="G102" s="6"/>
      <c r="H102" s="6"/>
      <c r="I102" s="5"/>
      <c r="J102" s="5"/>
      <c r="K102" s="5" t="s">
        <v>345</v>
      </c>
      <c r="L102" s="12" t="s">
        <v>438</v>
      </c>
      <c r="M102" s="5" t="s">
        <v>563</v>
      </c>
      <c r="N102" s="5"/>
      <c r="O102" s="5"/>
      <c r="P102" s="5" t="s">
        <v>70</v>
      </c>
      <c r="Q102" s="4" t="s">
        <v>40</v>
      </c>
      <c r="R102" s="4" t="s">
        <v>840</v>
      </c>
    </row>
    <row r="103" spans="1:18" x14ac:dyDescent="0.25">
      <c r="A103" s="8">
        <v>102</v>
      </c>
      <c r="B103" s="8">
        <v>1384</v>
      </c>
      <c r="C103" s="1" t="s">
        <v>210</v>
      </c>
      <c r="D103" s="20" t="s">
        <v>90</v>
      </c>
      <c r="E103" s="1" t="s">
        <v>18</v>
      </c>
      <c r="F103" s="7" t="s">
        <v>29</v>
      </c>
      <c r="G103" s="7"/>
      <c r="H103" s="7"/>
      <c r="I103" s="7"/>
      <c r="J103" s="1"/>
      <c r="K103" s="1" t="s">
        <v>35</v>
      </c>
      <c r="L103" s="25" t="str">
        <f>HYPERLINK("http://dx.doi.org/10.1002/jmv.70637","http://dx.doi.org/10.1002/jmv.70637")</f>
        <v>http://dx.doi.org/10.1002/jmv.70637</v>
      </c>
      <c r="M103" s="1" t="s">
        <v>564</v>
      </c>
      <c r="N103" s="1" t="s">
        <v>685</v>
      </c>
      <c r="O103" s="1" t="s">
        <v>81</v>
      </c>
      <c r="P103" s="1" t="s">
        <v>89</v>
      </c>
      <c r="Q103" s="8" t="s">
        <v>40</v>
      </c>
      <c r="R103" s="8" t="s">
        <v>841</v>
      </c>
    </row>
    <row r="104" spans="1:18" x14ac:dyDescent="0.25">
      <c r="A104" s="8">
        <v>103</v>
      </c>
      <c r="B104" s="8">
        <v>1385</v>
      </c>
      <c r="C104" s="1" t="s">
        <v>211</v>
      </c>
      <c r="D104" s="20" t="s">
        <v>90</v>
      </c>
      <c r="E104" s="1" t="s">
        <v>17</v>
      </c>
      <c r="F104" s="7" t="s">
        <v>92</v>
      </c>
      <c r="G104" s="7"/>
      <c r="H104" s="7"/>
      <c r="I104" s="7"/>
      <c r="J104" s="1"/>
      <c r="K104" s="1" t="s">
        <v>346</v>
      </c>
      <c r="L104" s="25" t="str">
        <f>HYPERLINK("http://dx.doi.org/10.1155/jnt/2236104","http://dx.doi.org/10.1155/jnt/2236104")</f>
        <v>http://dx.doi.org/10.1155/jnt/2236104</v>
      </c>
      <c r="M104" s="1" t="s">
        <v>565</v>
      </c>
      <c r="N104" s="1" t="s">
        <v>686</v>
      </c>
      <c r="O104" s="1" t="s">
        <v>36</v>
      </c>
      <c r="P104" s="1" t="s">
        <v>842</v>
      </c>
      <c r="Q104" s="8" t="s">
        <v>39</v>
      </c>
      <c r="R104" s="8" t="s">
        <v>843</v>
      </c>
    </row>
    <row r="105" spans="1:18" x14ac:dyDescent="0.25">
      <c r="A105" s="8">
        <v>104</v>
      </c>
      <c r="B105" s="8">
        <v>1386</v>
      </c>
      <c r="C105" s="1" t="s">
        <v>212</v>
      </c>
      <c r="D105" s="20" t="s">
        <v>90</v>
      </c>
      <c r="E105" s="1" t="s">
        <v>73</v>
      </c>
      <c r="F105" s="7" t="s">
        <v>28</v>
      </c>
      <c r="G105" s="7"/>
      <c r="H105" s="7"/>
      <c r="I105" s="7"/>
      <c r="J105" s="1"/>
      <c r="K105" s="1" t="s">
        <v>35</v>
      </c>
      <c r="L105" s="10" t="s">
        <v>439</v>
      </c>
      <c r="M105" s="1" t="s">
        <v>566</v>
      </c>
      <c r="N105" s="1" t="s">
        <v>687</v>
      </c>
      <c r="O105" s="1" t="s">
        <v>35</v>
      </c>
      <c r="P105" s="1" t="s">
        <v>844</v>
      </c>
      <c r="Q105" s="8" t="s">
        <v>41</v>
      </c>
      <c r="R105" s="8" t="s">
        <v>845</v>
      </c>
    </row>
    <row r="106" spans="1:18" x14ac:dyDescent="0.25">
      <c r="A106" s="18">
        <v>105</v>
      </c>
      <c r="B106" s="8">
        <v>1387</v>
      </c>
      <c r="C106" s="1" t="s">
        <v>213</v>
      </c>
      <c r="D106" s="8" t="s">
        <v>90</v>
      </c>
      <c r="E106" s="1" t="s">
        <v>17</v>
      </c>
      <c r="F106" s="7" t="s">
        <v>21</v>
      </c>
      <c r="G106" s="7"/>
      <c r="H106" s="7"/>
      <c r="I106" s="7"/>
      <c r="J106" s="1"/>
      <c r="K106" s="1" t="s">
        <v>347</v>
      </c>
      <c r="L106" s="25" t="str">
        <f>HYPERLINK("http://dx.doi.org/10.1111/joss.70082","http://dx.doi.org/10.1111/joss.70082")</f>
        <v>http://dx.doi.org/10.1111/joss.70082</v>
      </c>
      <c r="M106" s="1" t="s">
        <v>567</v>
      </c>
      <c r="N106" s="1" t="s">
        <v>688</v>
      </c>
      <c r="O106" s="1" t="s">
        <v>35</v>
      </c>
      <c r="P106" s="1" t="s">
        <v>69</v>
      </c>
      <c r="Q106" s="8" t="s">
        <v>39</v>
      </c>
      <c r="R106" s="8" t="s">
        <v>846</v>
      </c>
    </row>
    <row r="107" spans="1:18" x14ac:dyDescent="0.25">
      <c r="A107" s="4">
        <v>106</v>
      </c>
      <c r="B107" s="4">
        <v>1388</v>
      </c>
      <c r="C107" s="5" t="s">
        <v>214</v>
      </c>
      <c r="D107" s="4" t="s">
        <v>90</v>
      </c>
      <c r="E107" s="5" t="s">
        <v>17</v>
      </c>
      <c r="F107" s="6" t="s">
        <v>83</v>
      </c>
      <c r="G107" s="6"/>
      <c r="H107" s="6"/>
      <c r="I107" s="5"/>
      <c r="J107" s="5"/>
      <c r="K107" s="5"/>
      <c r="L107" s="12" t="s">
        <v>440</v>
      </c>
      <c r="M107" s="5" t="s">
        <v>568</v>
      </c>
      <c r="N107" s="5"/>
      <c r="O107" s="5"/>
      <c r="P107" s="5" t="s">
        <v>847</v>
      </c>
      <c r="Q107" s="4" t="s">
        <v>40</v>
      </c>
      <c r="R107" s="4" t="s">
        <v>848</v>
      </c>
    </row>
    <row r="108" spans="1:18" x14ac:dyDescent="0.25">
      <c r="A108" s="8">
        <v>107</v>
      </c>
      <c r="B108" s="8">
        <v>1389</v>
      </c>
      <c r="C108" s="1" t="s">
        <v>215</v>
      </c>
      <c r="D108" s="20" t="s">
        <v>90</v>
      </c>
      <c r="E108" s="1" t="s">
        <v>17</v>
      </c>
      <c r="F108" s="7" t="s">
        <v>28</v>
      </c>
      <c r="G108" s="7"/>
      <c r="H108" s="7"/>
      <c r="I108" s="7"/>
      <c r="J108" s="1"/>
      <c r="K108" s="1" t="s">
        <v>348</v>
      </c>
      <c r="L108" s="25" t="str">
        <f>HYPERLINK("http://dx.doi.org/10.1016/j.jtemb.2025.127777","http://dx.doi.org/10.1016/j.jtemb.2025.127777")</f>
        <v>http://dx.doi.org/10.1016/j.jtemb.2025.127777</v>
      </c>
      <c r="M108" s="1" t="s">
        <v>569</v>
      </c>
      <c r="N108" s="1" t="s">
        <v>689</v>
      </c>
      <c r="O108" s="1" t="s">
        <v>35</v>
      </c>
      <c r="P108" s="1" t="s">
        <v>849</v>
      </c>
      <c r="Q108" s="8" t="s">
        <v>41</v>
      </c>
      <c r="R108" s="8" t="s">
        <v>850</v>
      </c>
    </row>
    <row r="109" spans="1:18" x14ac:dyDescent="0.25">
      <c r="A109" s="8">
        <v>108</v>
      </c>
      <c r="B109" s="8">
        <v>1390</v>
      </c>
      <c r="C109" s="1" t="s">
        <v>216</v>
      </c>
      <c r="D109" s="20" t="s">
        <v>90</v>
      </c>
      <c r="E109" s="1" t="s">
        <v>17</v>
      </c>
      <c r="F109" s="7" t="s">
        <v>21</v>
      </c>
      <c r="G109" s="7"/>
      <c r="H109" s="7"/>
      <c r="I109" s="7"/>
      <c r="J109" s="1"/>
      <c r="K109" s="1" t="s">
        <v>349</v>
      </c>
      <c r="L109" s="25" t="str">
        <f>HYPERLINK("http://dx.doi.org/10.1016/j.jwpe.2025.108857","http://dx.doi.org/10.1016/j.jwpe.2025.108857")</f>
        <v>http://dx.doi.org/10.1016/j.jwpe.2025.108857</v>
      </c>
      <c r="M109" s="1" t="s">
        <v>570</v>
      </c>
      <c r="N109" s="1" t="s">
        <v>690</v>
      </c>
      <c r="O109" s="1" t="s">
        <v>35</v>
      </c>
      <c r="P109" s="1" t="s">
        <v>851</v>
      </c>
      <c r="Q109" s="8" t="s">
        <v>40</v>
      </c>
      <c r="R109" s="8" t="s">
        <v>852</v>
      </c>
    </row>
    <row r="110" spans="1:18" x14ac:dyDescent="0.25">
      <c r="A110" s="4">
        <v>109</v>
      </c>
      <c r="B110" s="4">
        <v>1391</v>
      </c>
      <c r="C110" s="5" t="s">
        <v>217</v>
      </c>
      <c r="D110" s="19" t="s">
        <v>90</v>
      </c>
      <c r="E110" s="5" t="s">
        <v>17</v>
      </c>
      <c r="F110" s="6" t="s">
        <v>47</v>
      </c>
      <c r="G110" s="6"/>
      <c r="H110" s="6"/>
      <c r="I110" s="5"/>
      <c r="J110" s="5"/>
      <c r="K110" s="5"/>
      <c r="L110" s="12" t="s">
        <v>441</v>
      </c>
      <c r="M110" s="5" t="s">
        <v>571</v>
      </c>
      <c r="N110" s="5"/>
      <c r="O110" s="5"/>
      <c r="P110" s="5" t="s">
        <v>82</v>
      </c>
      <c r="Q110" s="4" t="s">
        <v>37</v>
      </c>
      <c r="R110" s="4" t="s">
        <v>853</v>
      </c>
    </row>
    <row r="111" spans="1:18" x14ac:dyDescent="0.25">
      <c r="A111" s="18">
        <v>110</v>
      </c>
      <c r="B111" s="18">
        <v>1392</v>
      </c>
      <c r="C111" s="22" t="s">
        <v>218</v>
      </c>
      <c r="D111" s="20" t="s">
        <v>90</v>
      </c>
      <c r="E111" s="1" t="s">
        <v>17</v>
      </c>
      <c r="F111" s="7" t="s">
        <v>22</v>
      </c>
      <c r="G111" s="7"/>
      <c r="H111" s="7"/>
      <c r="I111" s="7"/>
      <c r="J111" s="1"/>
      <c r="K111" s="1" t="s">
        <v>350</v>
      </c>
      <c r="L111" s="25" t="str">
        <f>HYPERLINK("http://dx.doi.org/10.3856/vo153-issue4-fulltext-3394","http://dx.doi.org/10.3856/vo153-issue4-fulltext-3394")</f>
        <v>http://dx.doi.org/10.3856/vo153-issue4-fulltext-3394</v>
      </c>
      <c r="M111" s="1" t="s">
        <v>572</v>
      </c>
      <c r="N111" s="1" t="s">
        <v>691</v>
      </c>
      <c r="O111" s="1" t="s">
        <v>35</v>
      </c>
      <c r="P111" s="1" t="s">
        <v>830</v>
      </c>
      <c r="Q111" s="8" t="s">
        <v>37</v>
      </c>
      <c r="R111" s="8" t="s">
        <v>854</v>
      </c>
    </row>
    <row r="112" spans="1:18" s="9" customFormat="1" x14ac:dyDescent="0.25">
      <c r="A112" s="18">
        <v>111</v>
      </c>
      <c r="B112" s="8">
        <v>1393</v>
      </c>
      <c r="C112" s="1" t="s">
        <v>219</v>
      </c>
      <c r="D112" s="20" t="s">
        <v>90</v>
      </c>
      <c r="E112" s="1" t="s">
        <v>17</v>
      </c>
      <c r="F112" s="7" t="s">
        <v>20</v>
      </c>
      <c r="G112" s="7"/>
      <c r="H112" s="7"/>
      <c r="I112" s="7"/>
      <c r="J112" s="1"/>
      <c r="K112" s="1" t="s">
        <v>351</v>
      </c>
      <c r="L112" s="25" t="str">
        <f>HYPERLINK("http://dx.doi.org/10.1088/2632-2153/ae0fd5","http://dx.doi.org/10.1088/2632-2153/ae0fd5")</f>
        <v>http://dx.doi.org/10.1088/2632-2153/ae0fd5</v>
      </c>
      <c r="M112" s="1" t="s">
        <v>573</v>
      </c>
      <c r="N112" s="1" t="s">
        <v>692</v>
      </c>
      <c r="O112" s="1" t="s">
        <v>36</v>
      </c>
      <c r="P112" s="1" t="s">
        <v>855</v>
      </c>
      <c r="Q112" s="8" t="s">
        <v>40</v>
      </c>
      <c r="R112" s="8" t="s">
        <v>856</v>
      </c>
    </row>
    <row r="113" spans="1:18" x14ac:dyDescent="0.25">
      <c r="A113" s="8">
        <v>112</v>
      </c>
      <c r="B113" s="8">
        <v>1394</v>
      </c>
      <c r="C113" s="1" t="s">
        <v>220</v>
      </c>
      <c r="D113" s="20" t="s">
        <v>90</v>
      </c>
      <c r="E113" s="1" t="s">
        <v>17</v>
      </c>
      <c r="F113" s="7" t="s">
        <v>48</v>
      </c>
      <c r="G113" s="7" t="s">
        <v>29</v>
      </c>
      <c r="H113" s="7"/>
      <c r="I113" s="7"/>
      <c r="J113" s="1"/>
      <c r="K113" s="1" t="s">
        <v>352</v>
      </c>
      <c r="L113" s="25" t="str">
        <f>HYPERLINK("http://dx.doi.org/10.1186/s12936-025-05515-2","http://dx.doi.org/10.1186/s12936-025-05515-2")</f>
        <v>http://dx.doi.org/10.1186/s12936-025-05515-2</v>
      </c>
      <c r="M113" s="1" t="s">
        <v>574</v>
      </c>
      <c r="N113" s="1" t="s">
        <v>693</v>
      </c>
      <c r="O113" s="1" t="s">
        <v>36</v>
      </c>
      <c r="P113" s="1" t="s">
        <v>857</v>
      </c>
      <c r="Q113" s="8" t="s">
        <v>40</v>
      </c>
      <c r="R113" s="8" t="s">
        <v>858</v>
      </c>
    </row>
    <row r="114" spans="1:18" x14ac:dyDescent="0.25">
      <c r="A114" s="4">
        <v>113</v>
      </c>
      <c r="B114" s="4">
        <v>1395</v>
      </c>
      <c r="C114" s="5" t="s">
        <v>221</v>
      </c>
      <c r="D114" s="19" t="s">
        <v>90</v>
      </c>
      <c r="E114" s="5" t="s">
        <v>17</v>
      </c>
      <c r="F114" s="6" t="s">
        <v>22</v>
      </c>
      <c r="G114" s="6"/>
      <c r="H114" s="6"/>
      <c r="I114" s="5"/>
      <c r="J114" s="5"/>
      <c r="K114" s="5" t="s">
        <v>353</v>
      </c>
      <c r="L114" s="12" t="s">
        <v>442</v>
      </c>
      <c r="M114" s="5" t="s">
        <v>575</v>
      </c>
      <c r="N114" s="5"/>
      <c r="O114" s="5"/>
      <c r="P114" s="5" t="s">
        <v>859</v>
      </c>
      <c r="Q114" s="4" t="s">
        <v>40</v>
      </c>
      <c r="R114" s="4" t="s">
        <v>860</v>
      </c>
    </row>
    <row r="115" spans="1:18" x14ac:dyDescent="0.25">
      <c r="A115" s="4">
        <v>114</v>
      </c>
      <c r="B115" s="4">
        <v>1396</v>
      </c>
      <c r="C115" s="5" t="s">
        <v>222</v>
      </c>
      <c r="D115" s="19" t="s">
        <v>90</v>
      </c>
      <c r="E115" s="5" t="s">
        <v>17</v>
      </c>
      <c r="F115" s="6" t="s">
        <v>33</v>
      </c>
      <c r="G115" s="6"/>
      <c r="H115" s="6"/>
      <c r="I115" s="5"/>
      <c r="J115" s="5"/>
      <c r="K115" s="5" t="s">
        <v>354</v>
      </c>
      <c r="L115" s="12" t="s">
        <v>443</v>
      </c>
      <c r="M115" s="5" t="s">
        <v>576</v>
      </c>
      <c r="N115" s="5"/>
      <c r="O115" s="5"/>
      <c r="P115" s="5" t="s">
        <v>70</v>
      </c>
      <c r="Q115" s="4" t="s">
        <v>41</v>
      </c>
      <c r="R115" s="4" t="s">
        <v>861</v>
      </c>
    </row>
    <row r="116" spans="1:18" x14ac:dyDescent="0.25">
      <c r="A116" s="8">
        <v>115</v>
      </c>
      <c r="B116" s="8">
        <v>1397</v>
      </c>
      <c r="C116" s="1" t="s">
        <v>223</v>
      </c>
      <c r="D116" s="20" t="s">
        <v>90</v>
      </c>
      <c r="E116" s="1" t="s">
        <v>17</v>
      </c>
      <c r="F116" s="7" t="s">
        <v>33</v>
      </c>
      <c r="G116" s="7"/>
      <c r="H116" s="7"/>
      <c r="I116" s="7"/>
      <c r="J116" s="1"/>
      <c r="K116" s="1" t="s">
        <v>35</v>
      </c>
      <c r="L116" s="25" t="str">
        <f>HYPERLINK("http://dx.doi.org/10.1039/d5ma00660k","http://dx.doi.org/10.1039/d5ma00660k")</f>
        <v>http://dx.doi.org/10.1039/d5ma00660k</v>
      </c>
      <c r="M116" s="1" t="s">
        <v>577</v>
      </c>
      <c r="N116" s="1" t="s">
        <v>694</v>
      </c>
      <c r="O116" s="1" t="s">
        <v>36</v>
      </c>
      <c r="P116" s="1" t="s">
        <v>752</v>
      </c>
      <c r="Q116" s="8" t="s">
        <v>41</v>
      </c>
      <c r="R116" s="8" t="s">
        <v>862</v>
      </c>
    </row>
    <row r="117" spans="1:18" s="9" customFormat="1" x14ac:dyDescent="0.25">
      <c r="A117" s="18">
        <v>116</v>
      </c>
      <c r="B117" s="8">
        <v>1398</v>
      </c>
      <c r="C117" s="1" t="s">
        <v>224</v>
      </c>
      <c r="D117" s="20" t="s">
        <v>90</v>
      </c>
      <c r="E117" s="1" t="s">
        <v>17</v>
      </c>
      <c r="F117" s="7" t="s">
        <v>21</v>
      </c>
      <c r="G117" s="7"/>
      <c r="H117" s="7"/>
      <c r="I117" s="7"/>
      <c r="J117" s="1"/>
      <c r="K117" s="1" t="s">
        <v>355</v>
      </c>
      <c r="L117" s="25" t="str">
        <f>HYPERLINK("http://dx.doi.org/10.1002/mma.11205","http://dx.doi.org/10.1002/mma.11205")</f>
        <v>http://dx.doi.org/10.1002/mma.11205</v>
      </c>
      <c r="M117" s="1" t="s">
        <v>578</v>
      </c>
      <c r="N117" s="1" t="s">
        <v>695</v>
      </c>
      <c r="O117" s="1" t="s">
        <v>81</v>
      </c>
      <c r="P117" s="1" t="s">
        <v>863</v>
      </c>
      <c r="Q117" s="8" t="s">
        <v>40</v>
      </c>
      <c r="R117" s="8" t="s">
        <v>864</v>
      </c>
    </row>
    <row r="118" spans="1:18" s="9" customFormat="1" x14ac:dyDescent="0.25">
      <c r="A118" s="18">
        <v>117</v>
      </c>
      <c r="B118" s="8">
        <v>1399</v>
      </c>
      <c r="C118" s="1" t="s">
        <v>225</v>
      </c>
      <c r="D118" s="20" t="s">
        <v>90</v>
      </c>
      <c r="E118" s="1" t="s">
        <v>17</v>
      </c>
      <c r="F118" s="7" t="s">
        <v>19</v>
      </c>
      <c r="G118" s="7"/>
      <c r="H118" s="7"/>
      <c r="I118" s="7"/>
      <c r="J118" s="1"/>
      <c r="K118" s="1" t="s">
        <v>356</v>
      </c>
      <c r="L118" s="25" t="str">
        <f>HYPERLINK("http://dx.doi.org/10.1088/1361-6501/ae05bc","http://dx.doi.org/10.1088/1361-6501/ae05bc")</f>
        <v>http://dx.doi.org/10.1088/1361-6501/ae05bc</v>
      </c>
      <c r="M118" s="1" t="s">
        <v>579</v>
      </c>
      <c r="N118" s="1" t="s">
        <v>696</v>
      </c>
      <c r="O118" s="1" t="s">
        <v>35</v>
      </c>
      <c r="P118" s="1" t="s">
        <v>865</v>
      </c>
      <c r="Q118" s="8" t="s">
        <v>40</v>
      </c>
      <c r="R118" s="8" t="s">
        <v>866</v>
      </c>
    </row>
    <row r="119" spans="1:18" s="9" customFormat="1" x14ac:dyDescent="0.25">
      <c r="A119" s="4">
        <v>118</v>
      </c>
      <c r="B119" s="4">
        <v>1400</v>
      </c>
      <c r="C119" s="5" t="s">
        <v>226</v>
      </c>
      <c r="D119" s="19" t="s">
        <v>90</v>
      </c>
      <c r="E119" s="5" t="s">
        <v>18</v>
      </c>
      <c r="F119" s="6" t="s">
        <v>24</v>
      </c>
      <c r="G119" s="6"/>
      <c r="H119" s="6"/>
      <c r="I119" s="5"/>
      <c r="J119" s="5"/>
      <c r="K119" s="5" t="s">
        <v>357</v>
      </c>
      <c r="L119" s="12" t="s">
        <v>444</v>
      </c>
      <c r="M119" s="5" t="s">
        <v>580</v>
      </c>
      <c r="N119" s="5"/>
      <c r="O119" s="5"/>
      <c r="P119" s="5" t="s">
        <v>867</v>
      </c>
      <c r="Q119" s="4" t="s">
        <v>39</v>
      </c>
      <c r="R119" s="4" t="s">
        <v>868</v>
      </c>
    </row>
    <row r="120" spans="1:18" s="9" customFormat="1" x14ac:dyDescent="0.25">
      <c r="A120" s="4">
        <v>119</v>
      </c>
      <c r="B120" s="4">
        <v>1401</v>
      </c>
      <c r="C120" s="5" t="s">
        <v>227</v>
      </c>
      <c r="D120" s="19" t="s">
        <v>90</v>
      </c>
      <c r="E120" s="5" t="s">
        <v>17</v>
      </c>
      <c r="F120" s="6" t="s">
        <v>31</v>
      </c>
      <c r="G120" s="6"/>
      <c r="H120" s="6"/>
      <c r="I120" s="5"/>
      <c r="J120" s="5"/>
      <c r="K120" s="5" t="s">
        <v>358</v>
      </c>
      <c r="L120" s="12" t="s">
        <v>445</v>
      </c>
      <c r="M120" s="5" t="s">
        <v>581</v>
      </c>
      <c r="N120" s="5"/>
      <c r="O120" s="5"/>
      <c r="P120" s="5" t="s">
        <v>64</v>
      </c>
      <c r="Q120" s="4" t="s">
        <v>41</v>
      </c>
      <c r="R120" s="4" t="s">
        <v>869</v>
      </c>
    </row>
    <row r="121" spans="1:18" x14ac:dyDescent="0.25">
      <c r="A121" s="8">
        <v>120</v>
      </c>
      <c r="B121" s="8">
        <v>1402</v>
      </c>
      <c r="C121" s="1" t="s">
        <v>228</v>
      </c>
      <c r="D121" s="20" t="s">
        <v>90</v>
      </c>
      <c r="E121" s="1" t="s">
        <v>18</v>
      </c>
      <c r="F121" s="7" t="s">
        <v>29</v>
      </c>
      <c r="G121" s="7"/>
      <c r="H121" s="7"/>
      <c r="I121" s="7"/>
      <c r="J121" s="1"/>
      <c r="K121" s="1" t="s">
        <v>359</v>
      </c>
      <c r="L121" s="25" t="str">
        <f>HYPERLINK("http://dx.doi.org/10.3390/metabo15090629","http://dx.doi.org/10.3390/metabo15090629")</f>
        <v>http://dx.doi.org/10.3390/metabo15090629</v>
      </c>
      <c r="M121" s="1" t="s">
        <v>582</v>
      </c>
      <c r="N121" s="1" t="s">
        <v>697</v>
      </c>
      <c r="O121" s="1" t="s">
        <v>731</v>
      </c>
      <c r="P121" s="1" t="s">
        <v>64</v>
      </c>
      <c r="Q121" s="8" t="s">
        <v>41</v>
      </c>
      <c r="R121" s="8" t="s">
        <v>870</v>
      </c>
    </row>
    <row r="122" spans="1:18" x14ac:dyDescent="0.25">
      <c r="A122" s="4">
        <v>121</v>
      </c>
      <c r="B122" s="4">
        <v>1403</v>
      </c>
      <c r="C122" s="5" t="s">
        <v>229</v>
      </c>
      <c r="D122" s="4" t="s">
        <v>90</v>
      </c>
      <c r="E122" s="5" t="s">
        <v>17</v>
      </c>
      <c r="F122" s="6" t="s">
        <v>33</v>
      </c>
      <c r="G122" s="6"/>
      <c r="H122" s="6"/>
      <c r="I122" s="5"/>
      <c r="J122" s="5"/>
      <c r="K122" s="5"/>
      <c r="L122" s="12" t="s">
        <v>446</v>
      </c>
      <c r="M122" s="5" t="s">
        <v>583</v>
      </c>
      <c r="N122" s="5"/>
      <c r="O122" s="5"/>
      <c r="P122" s="5" t="s">
        <v>70</v>
      </c>
      <c r="Q122" s="4" t="s">
        <v>41</v>
      </c>
      <c r="R122" s="4" t="s">
        <v>871</v>
      </c>
    </row>
    <row r="123" spans="1:18" x14ac:dyDescent="0.25">
      <c r="A123" s="4">
        <v>122</v>
      </c>
      <c r="B123" s="4">
        <v>1404</v>
      </c>
      <c r="C123" s="5" t="s">
        <v>230</v>
      </c>
      <c r="D123" s="19" t="s">
        <v>90</v>
      </c>
      <c r="E123" s="5" t="s">
        <v>17</v>
      </c>
      <c r="F123" s="6" t="s">
        <v>29</v>
      </c>
      <c r="G123" s="6"/>
      <c r="H123" s="6"/>
      <c r="I123" s="5"/>
      <c r="J123" s="5"/>
      <c r="K123" s="5" t="s">
        <v>360</v>
      </c>
      <c r="L123" s="12" t="s">
        <v>447</v>
      </c>
      <c r="M123" s="5" t="s">
        <v>584</v>
      </c>
      <c r="N123" s="5"/>
      <c r="O123" s="5"/>
      <c r="P123" s="5" t="s">
        <v>61</v>
      </c>
      <c r="Q123" s="4" t="s">
        <v>41</v>
      </c>
      <c r="R123" s="4" t="s">
        <v>872</v>
      </c>
    </row>
    <row r="124" spans="1:18" x14ac:dyDescent="0.25">
      <c r="A124" s="8">
        <v>123</v>
      </c>
      <c r="B124" s="8">
        <v>1405</v>
      </c>
      <c r="C124" s="1" t="s">
        <v>231</v>
      </c>
      <c r="D124" s="20" t="s">
        <v>90</v>
      </c>
      <c r="E124" s="1" t="s">
        <v>17</v>
      </c>
      <c r="F124" s="7" t="s">
        <v>50</v>
      </c>
      <c r="G124" s="7"/>
      <c r="H124" s="7"/>
      <c r="I124" s="7"/>
      <c r="J124" s="1"/>
      <c r="K124" s="1" t="s">
        <v>361</v>
      </c>
      <c r="L124" s="25" t="str">
        <f>HYPERLINK("http://dx.doi.org/10.3390/microorganisms13092221","http://dx.doi.org/10.3390/microorganisms13092221")</f>
        <v>http://dx.doi.org/10.3390/microorganisms13092221</v>
      </c>
      <c r="M124" s="1" t="s">
        <v>585</v>
      </c>
      <c r="N124" s="1" t="s">
        <v>698</v>
      </c>
      <c r="O124" s="1" t="s">
        <v>731</v>
      </c>
      <c r="P124" s="1" t="s">
        <v>61</v>
      </c>
      <c r="Q124" s="8" t="s">
        <v>41</v>
      </c>
      <c r="R124" s="8" t="s">
        <v>873</v>
      </c>
    </row>
    <row r="125" spans="1:18" s="9" customFormat="1" x14ac:dyDescent="0.25">
      <c r="A125" s="18">
        <v>124</v>
      </c>
      <c r="B125" s="8">
        <v>1406</v>
      </c>
      <c r="C125" s="1" t="s">
        <v>232</v>
      </c>
      <c r="D125" s="20" t="s">
        <v>90</v>
      </c>
      <c r="E125" s="1" t="s">
        <v>17</v>
      </c>
      <c r="F125" s="7" t="s">
        <v>42</v>
      </c>
      <c r="G125" s="7"/>
      <c r="H125" s="7"/>
      <c r="I125" s="7"/>
      <c r="J125" s="1"/>
      <c r="K125" s="1" t="s">
        <v>362</v>
      </c>
      <c r="L125" s="25" t="str">
        <f>HYPERLINK("http://dx.doi.org/10.3390/M2027","http://dx.doi.org/10.3390/M2027")</f>
        <v>http://dx.doi.org/10.3390/M2027</v>
      </c>
      <c r="M125" s="1" t="s">
        <v>586</v>
      </c>
      <c r="N125" s="1" t="s">
        <v>699</v>
      </c>
      <c r="O125" s="1" t="s">
        <v>731</v>
      </c>
      <c r="P125" s="1" t="s">
        <v>105</v>
      </c>
      <c r="Q125" s="8" t="s">
        <v>37</v>
      </c>
      <c r="R125" s="8" t="s">
        <v>874</v>
      </c>
    </row>
    <row r="126" spans="1:18" s="9" customFormat="1" x14ac:dyDescent="0.25">
      <c r="A126" s="18">
        <v>125</v>
      </c>
      <c r="B126" s="8">
        <v>1407</v>
      </c>
      <c r="C126" s="1" t="s">
        <v>233</v>
      </c>
      <c r="D126" s="20" t="s">
        <v>90</v>
      </c>
      <c r="E126" s="1" t="s">
        <v>17</v>
      </c>
      <c r="F126" s="7" t="s">
        <v>50</v>
      </c>
      <c r="G126" s="7"/>
      <c r="H126" s="7"/>
      <c r="I126" s="7"/>
      <c r="J126" s="1"/>
      <c r="K126" s="1" t="s">
        <v>363</v>
      </c>
      <c r="L126" s="25" t="str">
        <f>HYPERLINK("http://dx.doi.org/10.1111/mmi.70012","http://dx.doi.org/10.1111/mmi.70012")</f>
        <v>http://dx.doi.org/10.1111/mmi.70012</v>
      </c>
      <c r="M126" s="1" t="s">
        <v>587</v>
      </c>
      <c r="N126" s="1" t="s">
        <v>700</v>
      </c>
      <c r="O126" s="1" t="s">
        <v>81</v>
      </c>
      <c r="P126" s="1" t="s">
        <v>875</v>
      </c>
      <c r="Q126" s="8" t="s">
        <v>39</v>
      </c>
      <c r="R126" s="8" t="s">
        <v>876</v>
      </c>
    </row>
    <row r="127" spans="1:18" x14ac:dyDescent="0.25">
      <c r="A127" s="8">
        <v>126</v>
      </c>
      <c r="B127" s="8">
        <v>1408</v>
      </c>
      <c r="C127" s="1" t="s">
        <v>234</v>
      </c>
      <c r="D127" s="20" t="s">
        <v>90</v>
      </c>
      <c r="E127" s="1" t="s">
        <v>17</v>
      </c>
      <c r="F127" s="7" t="s">
        <v>28</v>
      </c>
      <c r="G127" s="7"/>
      <c r="H127" s="7"/>
      <c r="I127" s="7"/>
      <c r="J127" s="1"/>
      <c r="K127" s="1" t="s">
        <v>364</v>
      </c>
      <c r="L127" s="25" t="str">
        <f>HYPERLINK("http://dx.doi.org/10.3390/molecules30193849","http://dx.doi.org/10.3390/molecules30193849")</f>
        <v>http://dx.doi.org/10.3390/molecules30193849</v>
      </c>
      <c r="M127" s="1" t="s">
        <v>588</v>
      </c>
      <c r="N127" s="1" t="s">
        <v>701</v>
      </c>
      <c r="O127" s="1" t="s">
        <v>731</v>
      </c>
      <c r="P127" s="1" t="s">
        <v>761</v>
      </c>
      <c r="Q127" s="8" t="s">
        <v>41</v>
      </c>
      <c r="R127" s="8" t="s">
        <v>877</v>
      </c>
    </row>
    <row r="128" spans="1:18" x14ac:dyDescent="0.25">
      <c r="A128" s="8">
        <v>127</v>
      </c>
      <c r="B128" s="8">
        <v>1409</v>
      </c>
      <c r="C128" s="1" t="s">
        <v>235</v>
      </c>
      <c r="D128" s="20" t="s">
        <v>90</v>
      </c>
      <c r="E128" s="1" t="s">
        <v>17</v>
      </c>
      <c r="F128" s="7" t="s">
        <v>48</v>
      </c>
      <c r="G128" s="7" t="s">
        <v>29</v>
      </c>
      <c r="H128" s="7" t="s">
        <v>19</v>
      </c>
      <c r="I128" s="7"/>
      <c r="J128" s="1"/>
      <c r="K128" s="1" t="s">
        <v>365</v>
      </c>
      <c r="L128" s="25" t="str">
        <f>HYPERLINK("http://dx.doi.org/10.3390/molecules30183815","http://dx.doi.org/10.3390/molecules30183815")</f>
        <v>http://dx.doi.org/10.3390/molecules30183815</v>
      </c>
      <c r="M128" s="1" t="s">
        <v>589</v>
      </c>
      <c r="N128" s="1" t="s">
        <v>702</v>
      </c>
      <c r="O128" s="1" t="s">
        <v>731</v>
      </c>
      <c r="P128" s="1" t="s">
        <v>761</v>
      </c>
      <c r="Q128" s="8" t="s">
        <v>41</v>
      </c>
      <c r="R128" s="8" t="s">
        <v>877</v>
      </c>
    </row>
    <row r="129" spans="1:18" x14ac:dyDescent="0.25">
      <c r="A129" s="8">
        <v>128</v>
      </c>
      <c r="B129" s="8">
        <v>1410</v>
      </c>
      <c r="C129" s="1" t="s">
        <v>236</v>
      </c>
      <c r="D129" s="20" t="s">
        <v>90</v>
      </c>
      <c r="E129" s="1" t="s">
        <v>17</v>
      </c>
      <c r="F129" s="7" t="s">
        <v>24</v>
      </c>
      <c r="G129" s="7"/>
      <c r="H129" s="7"/>
      <c r="I129" s="7"/>
      <c r="J129" s="1"/>
      <c r="K129" s="1" t="s">
        <v>366</v>
      </c>
      <c r="L129" s="25" t="str">
        <f>HYPERLINK("http://dx.doi.org/10.3390/molecules30193909","http://dx.doi.org/10.3390/molecules30193909")</f>
        <v>http://dx.doi.org/10.3390/molecules30193909</v>
      </c>
      <c r="M129" s="1" t="s">
        <v>590</v>
      </c>
      <c r="N129" s="1" t="s">
        <v>703</v>
      </c>
      <c r="O129" s="1" t="s">
        <v>731</v>
      </c>
      <c r="P129" s="1" t="s">
        <v>761</v>
      </c>
      <c r="Q129" s="8" t="s">
        <v>41</v>
      </c>
      <c r="R129" s="8" t="s">
        <v>877</v>
      </c>
    </row>
    <row r="130" spans="1:18" x14ac:dyDescent="0.25">
      <c r="A130" s="8">
        <v>129</v>
      </c>
      <c r="B130" s="8">
        <v>1411</v>
      </c>
      <c r="C130" s="1" t="s">
        <v>237</v>
      </c>
      <c r="D130" s="20" t="s">
        <v>90</v>
      </c>
      <c r="E130" s="1" t="s">
        <v>17</v>
      </c>
      <c r="F130" s="7" t="s">
        <v>19</v>
      </c>
      <c r="G130" s="7"/>
      <c r="H130" s="7"/>
      <c r="I130" s="7"/>
      <c r="J130" s="1"/>
      <c r="K130" s="1" t="s">
        <v>35</v>
      </c>
      <c r="L130" s="25" t="str">
        <f>HYPERLINK("http://dx.doi.org/10.1557/s43580-025-01260-5","http://dx.doi.org/10.1557/s43580-025-01260-5")</f>
        <v>http://dx.doi.org/10.1557/s43580-025-01260-5</v>
      </c>
      <c r="M130" s="1" t="s">
        <v>591</v>
      </c>
      <c r="N130" s="1" t="s">
        <v>704</v>
      </c>
      <c r="O130" s="1" t="s">
        <v>35</v>
      </c>
      <c r="P130" s="1" t="s">
        <v>752</v>
      </c>
      <c r="Q130" s="8" t="s">
        <v>37</v>
      </c>
      <c r="R130" s="8" t="s">
        <v>878</v>
      </c>
    </row>
    <row r="131" spans="1:18" x14ac:dyDescent="0.25">
      <c r="A131" s="8">
        <v>130</v>
      </c>
      <c r="B131" s="8">
        <v>1412</v>
      </c>
      <c r="C131" s="1" t="s">
        <v>238</v>
      </c>
      <c r="D131" s="20" t="s">
        <v>90</v>
      </c>
      <c r="E131" s="1" t="s">
        <v>17</v>
      </c>
      <c r="F131" s="7" t="s">
        <v>19</v>
      </c>
      <c r="G131" s="7"/>
      <c r="H131" s="7"/>
      <c r="I131" s="7"/>
      <c r="J131" s="1"/>
      <c r="K131" s="1" t="s">
        <v>367</v>
      </c>
      <c r="L131" s="25" t="str">
        <f>HYPERLINK("http://dx.doi.org/10.1557/s43580-025-01296-7","http://dx.doi.org/10.1557/s43580-025-01296-7")</f>
        <v>http://dx.doi.org/10.1557/s43580-025-01296-7</v>
      </c>
      <c r="M131" s="1" t="s">
        <v>592</v>
      </c>
      <c r="N131" s="1" t="s">
        <v>705</v>
      </c>
      <c r="O131" s="1" t="s">
        <v>35</v>
      </c>
      <c r="P131" s="1" t="s">
        <v>752</v>
      </c>
      <c r="Q131" s="8" t="s">
        <v>37</v>
      </c>
      <c r="R131" s="8" t="s">
        <v>878</v>
      </c>
    </row>
    <row r="132" spans="1:18" x14ac:dyDescent="0.25">
      <c r="A132" s="18">
        <v>131</v>
      </c>
      <c r="B132" s="18">
        <v>1413</v>
      </c>
      <c r="C132" s="22" t="s">
        <v>239</v>
      </c>
      <c r="D132" s="20" t="s">
        <v>90</v>
      </c>
      <c r="E132" s="1" t="s">
        <v>17</v>
      </c>
      <c r="F132" s="7" t="s">
        <v>21</v>
      </c>
      <c r="G132" s="7"/>
      <c r="H132" s="7"/>
      <c r="I132" s="7"/>
      <c r="J132" s="1"/>
      <c r="K132" s="1" t="s">
        <v>35</v>
      </c>
      <c r="L132" s="25" t="str">
        <f>HYPERLINK("http://dx.doi.org/10.1088/2632-959X/ae104a","http://dx.doi.org/10.1088/2632-959X/ae104a")</f>
        <v>http://dx.doi.org/10.1088/2632-959X/ae104a</v>
      </c>
      <c r="M132" s="1" t="s">
        <v>593</v>
      </c>
      <c r="N132" s="1" t="s">
        <v>706</v>
      </c>
      <c r="O132" s="1" t="s">
        <v>36</v>
      </c>
      <c r="P132" s="1" t="s">
        <v>97</v>
      </c>
      <c r="Q132" s="8" t="s">
        <v>39</v>
      </c>
      <c r="R132" s="8" t="s">
        <v>879</v>
      </c>
    </row>
    <row r="133" spans="1:18" x14ac:dyDescent="0.25">
      <c r="A133" s="18">
        <v>132</v>
      </c>
      <c r="B133" s="18">
        <v>1414</v>
      </c>
      <c r="C133" s="22" t="s">
        <v>240</v>
      </c>
      <c r="D133" s="20" t="s">
        <v>90</v>
      </c>
      <c r="E133" s="24" t="s">
        <v>18</v>
      </c>
      <c r="F133" s="7" t="s">
        <v>55</v>
      </c>
      <c r="G133" s="7"/>
      <c r="H133" s="7"/>
      <c r="I133" s="7"/>
      <c r="J133" s="1"/>
      <c r="K133" s="1" t="s">
        <v>368</v>
      </c>
      <c r="L133" s="25" t="str">
        <f>HYPERLINK("http://dx.doi.org/10.1038/s41588-025-02319-7","http://dx.doi.org/10.1038/s41588-025-02319-7")</f>
        <v>http://dx.doi.org/10.1038/s41588-025-02319-7</v>
      </c>
      <c r="M133" s="1" t="s">
        <v>594</v>
      </c>
      <c r="N133" s="1" t="s">
        <v>707</v>
      </c>
      <c r="O133" s="1" t="s">
        <v>35</v>
      </c>
      <c r="P133" s="1" t="s">
        <v>72</v>
      </c>
      <c r="Q133" s="8" t="s">
        <v>40</v>
      </c>
      <c r="R133" s="8" t="s">
        <v>880</v>
      </c>
    </row>
    <row r="134" spans="1:18" x14ac:dyDescent="0.25">
      <c r="A134" s="18">
        <v>133</v>
      </c>
      <c r="B134" s="18">
        <v>1415</v>
      </c>
      <c r="C134" s="22" t="s">
        <v>241</v>
      </c>
      <c r="D134" s="20" t="s">
        <v>90</v>
      </c>
      <c r="E134" s="1" t="s">
        <v>17</v>
      </c>
      <c r="F134" s="7" t="s">
        <v>32</v>
      </c>
      <c r="G134" s="7"/>
      <c r="H134" s="7"/>
      <c r="I134" s="7"/>
      <c r="J134" s="1"/>
      <c r="K134" s="1" t="s">
        <v>369</v>
      </c>
      <c r="L134" s="25" t="str">
        <f>HYPERLINK("http://dx.doi.org/10.1038/s41540-025-00551-9","http://dx.doi.org/10.1038/s41540-025-00551-9")</f>
        <v>http://dx.doi.org/10.1038/s41540-025-00551-9</v>
      </c>
      <c r="M134" s="1" t="s">
        <v>595</v>
      </c>
      <c r="N134" s="1" t="s">
        <v>708</v>
      </c>
      <c r="O134" s="1" t="s">
        <v>731</v>
      </c>
      <c r="P134" s="1" t="s">
        <v>881</v>
      </c>
      <c r="Q134" s="8" t="s">
        <v>40</v>
      </c>
      <c r="R134" s="8" t="s">
        <v>882</v>
      </c>
    </row>
    <row r="135" spans="1:18" x14ac:dyDescent="0.25">
      <c r="A135" s="8">
        <v>134</v>
      </c>
      <c r="B135" s="8">
        <v>1416</v>
      </c>
      <c r="C135" s="1" t="s">
        <v>242</v>
      </c>
      <c r="D135" s="20" t="s">
        <v>90</v>
      </c>
      <c r="E135" s="1" t="s">
        <v>17</v>
      </c>
      <c r="F135" s="7" t="s">
        <v>56</v>
      </c>
      <c r="G135" s="7"/>
      <c r="H135" s="7"/>
      <c r="I135" s="7"/>
      <c r="J135" s="1"/>
      <c r="K135" s="1" t="s">
        <v>35</v>
      </c>
      <c r="L135" s="25" t="str">
        <f>HYPERLINK("http://dx.doi.org/10.1051/parasite/2025049","http://dx.doi.org/10.1051/parasite/2025049")</f>
        <v>http://dx.doi.org/10.1051/parasite/2025049</v>
      </c>
      <c r="M135" s="1" t="s">
        <v>596</v>
      </c>
      <c r="N135" s="1" t="s">
        <v>709</v>
      </c>
      <c r="O135" s="1" t="s">
        <v>731</v>
      </c>
      <c r="P135" s="1" t="s">
        <v>84</v>
      </c>
      <c r="Q135" s="8" t="s">
        <v>41</v>
      </c>
      <c r="R135" s="8" t="s">
        <v>883</v>
      </c>
    </row>
    <row r="136" spans="1:18" x14ac:dyDescent="0.25">
      <c r="A136" s="8">
        <v>135</v>
      </c>
      <c r="B136" s="8">
        <v>1417</v>
      </c>
      <c r="C136" s="1" t="s">
        <v>243</v>
      </c>
      <c r="D136" s="20" t="s">
        <v>90</v>
      </c>
      <c r="E136" s="1" t="s">
        <v>18</v>
      </c>
      <c r="F136" s="7" t="s">
        <v>24</v>
      </c>
      <c r="G136" s="7"/>
      <c r="H136" s="7"/>
      <c r="I136" s="7"/>
      <c r="J136" s="1"/>
      <c r="K136" s="1" t="s">
        <v>370</v>
      </c>
      <c r="L136" s="25" t="str">
        <f>HYPERLINK("http://dx.doi.org/10.3390/pathogens14090949","http://dx.doi.org/10.3390/pathogens14090949")</f>
        <v>http://dx.doi.org/10.3390/pathogens14090949</v>
      </c>
      <c r="M136" s="1" t="s">
        <v>597</v>
      </c>
      <c r="N136" s="1" t="s">
        <v>710</v>
      </c>
      <c r="O136" s="1" t="s">
        <v>731</v>
      </c>
      <c r="P136" s="1" t="s">
        <v>61</v>
      </c>
      <c r="Q136" s="8" t="s">
        <v>41</v>
      </c>
      <c r="R136" s="8" t="s">
        <v>884</v>
      </c>
    </row>
    <row r="137" spans="1:18" x14ac:dyDescent="0.25">
      <c r="A137" s="4">
        <v>136</v>
      </c>
      <c r="B137" s="4">
        <v>1418</v>
      </c>
      <c r="C137" s="5" t="s">
        <v>244</v>
      </c>
      <c r="D137" s="19" t="s">
        <v>90</v>
      </c>
      <c r="E137" s="5" t="s">
        <v>17</v>
      </c>
      <c r="F137" s="6" t="s">
        <v>50</v>
      </c>
      <c r="G137" s="6" t="s">
        <v>26</v>
      </c>
      <c r="H137" s="6"/>
      <c r="I137" s="5"/>
      <c r="J137" s="5"/>
      <c r="K137" s="5" t="s">
        <v>371</v>
      </c>
      <c r="L137" s="12" t="s">
        <v>448</v>
      </c>
      <c r="M137" s="5" t="s">
        <v>598</v>
      </c>
      <c r="N137" s="5"/>
      <c r="O137" s="5"/>
      <c r="P137" s="5" t="s">
        <v>54</v>
      </c>
      <c r="Q137" s="4" t="s">
        <v>40</v>
      </c>
      <c r="R137" s="4" t="s">
        <v>885</v>
      </c>
    </row>
    <row r="138" spans="1:18" x14ac:dyDescent="0.25">
      <c r="A138" s="4">
        <v>137</v>
      </c>
      <c r="B138" s="4">
        <v>1419</v>
      </c>
      <c r="C138" s="5" t="s">
        <v>245</v>
      </c>
      <c r="D138" s="19" t="s">
        <v>90</v>
      </c>
      <c r="E138" s="5" t="s">
        <v>17</v>
      </c>
      <c r="F138" s="6" t="s">
        <v>80</v>
      </c>
      <c r="G138" s="6" t="s">
        <v>21</v>
      </c>
      <c r="H138" s="6"/>
      <c r="I138" s="5"/>
      <c r="J138" s="5"/>
      <c r="K138" s="5" t="s">
        <v>372</v>
      </c>
      <c r="L138" s="12" t="s">
        <v>449</v>
      </c>
      <c r="M138" s="5" t="s">
        <v>599</v>
      </c>
      <c r="N138" s="5"/>
      <c r="O138" s="5"/>
      <c r="P138" s="5" t="s">
        <v>51</v>
      </c>
      <c r="Q138" s="4" t="s">
        <v>41</v>
      </c>
      <c r="R138" s="4" t="s">
        <v>886</v>
      </c>
    </row>
    <row r="139" spans="1:18" s="9" customFormat="1" x14ac:dyDescent="0.25">
      <c r="A139" s="18">
        <v>138</v>
      </c>
      <c r="B139" s="8">
        <v>1420</v>
      </c>
      <c r="C139" s="1" t="s">
        <v>246</v>
      </c>
      <c r="D139" s="20" t="s">
        <v>90</v>
      </c>
      <c r="E139" s="1" t="s">
        <v>17</v>
      </c>
      <c r="F139" s="7" t="s">
        <v>92</v>
      </c>
      <c r="G139" s="7"/>
      <c r="H139" s="7"/>
      <c r="I139" s="7"/>
      <c r="J139" s="1"/>
      <c r="K139" s="1" t="s">
        <v>373</v>
      </c>
      <c r="L139" s="25" t="str">
        <f>HYPERLINK("http://dx.doi.org/10.1088/1402-4896/ae0dc1","http://dx.doi.org/10.1088/1402-4896/ae0dc1")</f>
        <v>http://dx.doi.org/10.1088/1402-4896/ae0dc1</v>
      </c>
      <c r="M139" s="1" t="s">
        <v>600</v>
      </c>
      <c r="N139" s="1" t="s">
        <v>711</v>
      </c>
      <c r="O139" s="1" t="s">
        <v>49</v>
      </c>
      <c r="P139" s="1" t="s">
        <v>51</v>
      </c>
      <c r="Q139" s="8" t="s">
        <v>41</v>
      </c>
      <c r="R139" s="8" t="s">
        <v>887</v>
      </c>
    </row>
    <row r="140" spans="1:18" x14ac:dyDescent="0.25">
      <c r="A140" s="4">
        <v>139</v>
      </c>
      <c r="B140" s="4">
        <v>1421</v>
      </c>
      <c r="C140" s="5" t="s">
        <v>247</v>
      </c>
      <c r="D140" s="19" t="s">
        <v>90</v>
      </c>
      <c r="E140" s="5" t="s">
        <v>17</v>
      </c>
      <c r="F140" s="6" t="s">
        <v>19</v>
      </c>
      <c r="G140" s="6"/>
      <c r="H140" s="6"/>
      <c r="I140" s="5"/>
      <c r="J140" s="5"/>
      <c r="K140" s="5"/>
      <c r="L140" s="12" t="s">
        <v>450</v>
      </c>
      <c r="M140" s="5" t="s">
        <v>601</v>
      </c>
      <c r="N140" s="5"/>
      <c r="O140" s="5"/>
      <c r="P140" s="5" t="s">
        <v>51</v>
      </c>
      <c r="Q140" s="4" t="s">
        <v>40</v>
      </c>
      <c r="R140" s="4" t="s">
        <v>888</v>
      </c>
    </row>
    <row r="141" spans="1:18" s="9" customFormat="1" x14ac:dyDescent="0.25">
      <c r="A141" s="4">
        <v>140</v>
      </c>
      <c r="B141" s="4">
        <v>1422</v>
      </c>
      <c r="C141" s="5" t="s">
        <v>248</v>
      </c>
      <c r="D141" s="19" t="s">
        <v>90</v>
      </c>
      <c r="E141" s="5" t="s">
        <v>17</v>
      </c>
      <c r="F141" s="6" t="s">
        <v>19</v>
      </c>
      <c r="G141" s="6"/>
      <c r="H141" s="6"/>
      <c r="I141" s="5"/>
      <c r="J141" s="5"/>
      <c r="K141" s="5"/>
      <c r="L141" s="12" t="s">
        <v>451</v>
      </c>
      <c r="M141" s="5" t="s">
        <v>602</v>
      </c>
      <c r="N141" s="5"/>
      <c r="O141" s="5"/>
      <c r="P141" s="5" t="s">
        <v>51</v>
      </c>
      <c r="Q141" s="4" t="s">
        <v>40</v>
      </c>
      <c r="R141" s="4" t="s">
        <v>888</v>
      </c>
    </row>
    <row r="142" spans="1:18" x14ac:dyDescent="0.25">
      <c r="A142" s="4">
        <v>141</v>
      </c>
      <c r="B142" s="4">
        <v>1423</v>
      </c>
      <c r="C142" s="5" t="s">
        <v>249</v>
      </c>
      <c r="D142" s="4" t="s">
        <v>90</v>
      </c>
      <c r="E142" s="5" t="s">
        <v>17</v>
      </c>
      <c r="F142" s="6" t="s">
        <v>19</v>
      </c>
      <c r="G142" s="6"/>
      <c r="H142" s="6"/>
      <c r="I142" s="5"/>
      <c r="J142" s="5"/>
      <c r="K142" s="5"/>
      <c r="L142" s="12" t="s">
        <v>452</v>
      </c>
      <c r="M142" s="5" t="s">
        <v>603</v>
      </c>
      <c r="N142" s="5"/>
      <c r="O142" s="5"/>
      <c r="P142" s="5" t="s">
        <v>51</v>
      </c>
      <c r="Q142" s="4" t="s">
        <v>40</v>
      </c>
      <c r="R142" s="4" t="s">
        <v>888</v>
      </c>
    </row>
    <row r="143" spans="1:18" s="9" customFormat="1" x14ac:dyDescent="0.25">
      <c r="A143" s="4">
        <v>142</v>
      </c>
      <c r="B143" s="4">
        <v>1424</v>
      </c>
      <c r="C143" s="5" t="s">
        <v>250</v>
      </c>
      <c r="D143" s="19" t="s">
        <v>90</v>
      </c>
      <c r="E143" s="5" t="s">
        <v>17</v>
      </c>
      <c r="F143" s="6" t="s">
        <v>19</v>
      </c>
      <c r="G143" s="6"/>
      <c r="H143" s="6"/>
      <c r="I143" s="5"/>
      <c r="J143" s="5"/>
      <c r="K143" s="5"/>
      <c r="L143" s="12" t="s">
        <v>453</v>
      </c>
      <c r="M143" s="5" t="s">
        <v>604</v>
      </c>
      <c r="N143" s="5"/>
      <c r="O143" s="5"/>
      <c r="P143" s="5" t="s">
        <v>51</v>
      </c>
      <c r="Q143" s="4" t="s">
        <v>40</v>
      </c>
      <c r="R143" s="4" t="s">
        <v>888</v>
      </c>
    </row>
    <row r="144" spans="1:18" x14ac:dyDescent="0.25">
      <c r="A144" s="4">
        <v>143</v>
      </c>
      <c r="B144" s="4">
        <v>1425</v>
      </c>
      <c r="C144" s="5" t="s">
        <v>251</v>
      </c>
      <c r="D144" s="19" t="s">
        <v>90</v>
      </c>
      <c r="E144" s="5" t="s">
        <v>17</v>
      </c>
      <c r="F144" s="6" t="s">
        <v>19</v>
      </c>
      <c r="G144" s="6"/>
      <c r="H144" s="6"/>
      <c r="I144" s="5"/>
      <c r="J144" s="5"/>
      <c r="K144" s="5"/>
      <c r="L144" s="12" t="s">
        <v>454</v>
      </c>
      <c r="M144" s="5" t="s">
        <v>605</v>
      </c>
      <c r="N144" s="5"/>
      <c r="O144" s="5"/>
      <c r="P144" s="5" t="s">
        <v>51</v>
      </c>
      <c r="Q144" s="4" t="s">
        <v>40</v>
      </c>
      <c r="R144" s="4" t="s">
        <v>888</v>
      </c>
    </row>
    <row r="145" spans="1:18" x14ac:dyDescent="0.25">
      <c r="A145" s="4">
        <v>144</v>
      </c>
      <c r="B145" s="4">
        <v>1426</v>
      </c>
      <c r="C145" s="5" t="s">
        <v>252</v>
      </c>
      <c r="D145" s="19" t="s">
        <v>90</v>
      </c>
      <c r="E145" s="5" t="s">
        <v>17</v>
      </c>
      <c r="F145" s="6" t="s">
        <v>19</v>
      </c>
      <c r="G145" s="6"/>
      <c r="H145" s="6"/>
      <c r="I145" s="5"/>
      <c r="J145" s="5"/>
      <c r="K145" s="5"/>
      <c r="L145" s="12" t="s">
        <v>455</v>
      </c>
      <c r="M145" s="5" t="s">
        <v>606</v>
      </c>
      <c r="N145" s="5"/>
      <c r="O145" s="5"/>
      <c r="P145" s="5" t="s">
        <v>51</v>
      </c>
      <c r="Q145" s="4" t="s">
        <v>40</v>
      </c>
      <c r="R145" s="4" t="s">
        <v>888</v>
      </c>
    </row>
    <row r="146" spans="1:18" x14ac:dyDescent="0.25">
      <c r="A146" s="18">
        <v>145</v>
      </c>
      <c r="B146" s="8">
        <v>1427</v>
      </c>
      <c r="C146" s="1" t="s">
        <v>253</v>
      </c>
      <c r="D146" s="20" t="s">
        <v>90</v>
      </c>
      <c r="E146" s="1" t="s">
        <v>17</v>
      </c>
      <c r="F146" s="7" t="s">
        <v>58</v>
      </c>
      <c r="G146" s="7"/>
      <c r="H146" s="7"/>
      <c r="I146" s="7"/>
      <c r="J146" s="1"/>
      <c r="K146" s="1" t="s">
        <v>374</v>
      </c>
      <c r="L146" s="25" t="str">
        <f>HYPERLINK("http://dx.doi.org/10.1007/s11258-025-01549-3","http://dx.doi.org/10.1007/s11258-025-01549-3")</f>
        <v>http://dx.doi.org/10.1007/s11258-025-01549-3</v>
      </c>
      <c r="M146" s="1" t="s">
        <v>607</v>
      </c>
      <c r="N146" s="1" t="s">
        <v>712</v>
      </c>
      <c r="O146" s="1" t="s">
        <v>35</v>
      </c>
      <c r="P146" s="1" t="s">
        <v>889</v>
      </c>
      <c r="Q146" s="8" t="s">
        <v>41</v>
      </c>
      <c r="R146" s="8" t="s">
        <v>890</v>
      </c>
    </row>
    <row r="147" spans="1:18" x14ac:dyDescent="0.25">
      <c r="A147" s="8">
        <v>146</v>
      </c>
      <c r="B147" s="8">
        <v>1428</v>
      </c>
      <c r="C147" s="1" t="s">
        <v>254</v>
      </c>
      <c r="D147" s="20" t="s">
        <v>90</v>
      </c>
      <c r="E147" s="1" t="s">
        <v>17</v>
      </c>
      <c r="F147" s="7" t="s">
        <v>55</v>
      </c>
      <c r="G147" s="7"/>
      <c r="H147" s="7"/>
      <c r="I147" s="7"/>
      <c r="J147" s="1"/>
      <c r="K147" s="1" t="s">
        <v>375</v>
      </c>
      <c r="L147" s="25" t="str">
        <f>HYPERLINK("http://dx.doi.org/10.1007/s00497-025-00531-3","http://dx.doi.org/10.1007/s00497-025-00531-3")</f>
        <v>http://dx.doi.org/10.1007/s00497-025-00531-3</v>
      </c>
      <c r="M147" s="1" t="s">
        <v>608</v>
      </c>
      <c r="N147" s="1" t="s">
        <v>713</v>
      </c>
      <c r="O147" s="1" t="s">
        <v>81</v>
      </c>
      <c r="P147" s="1" t="s">
        <v>891</v>
      </c>
      <c r="Q147" s="8" t="s">
        <v>41</v>
      </c>
      <c r="R147" s="8" t="s">
        <v>892</v>
      </c>
    </row>
    <row r="148" spans="1:18" x14ac:dyDescent="0.25">
      <c r="A148" s="4">
        <v>147</v>
      </c>
      <c r="B148" s="4">
        <v>1429</v>
      </c>
      <c r="C148" s="5" t="s">
        <v>255</v>
      </c>
      <c r="D148" s="19" t="s">
        <v>90</v>
      </c>
      <c r="E148" s="5" t="s">
        <v>17</v>
      </c>
      <c r="F148" s="6" t="s">
        <v>26</v>
      </c>
      <c r="G148" s="6"/>
      <c r="H148" s="6"/>
      <c r="I148" s="5"/>
      <c r="J148" s="5"/>
      <c r="K148" s="5" t="s">
        <v>376</v>
      </c>
      <c r="L148" s="12" t="s">
        <v>456</v>
      </c>
      <c r="M148" s="5" t="s">
        <v>609</v>
      </c>
      <c r="N148" s="5"/>
      <c r="O148" s="5"/>
      <c r="P148" s="5" t="s">
        <v>78</v>
      </c>
      <c r="Q148" s="4" t="s">
        <v>40</v>
      </c>
      <c r="R148" s="4" t="s">
        <v>893</v>
      </c>
    </row>
    <row r="149" spans="1:18" x14ac:dyDescent="0.25">
      <c r="A149" s="18">
        <v>148</v>
      </c>
      <c r="B149" s="8">
        <v>1430</v>
      </c>
      <c r="C149" s="1" t="s">
        <v>256</v>
      </c>
      <c r="D149" s="20" t="s">
        <v>90</v>
      </c>
      <c r="E149" s="1" t="s">
        <v>17</v>
      </c>
      <c r="F149" s="7" t="s">
        <v>21</v>
      </c>
      <c r="G149" s="7"/>
      <c r="H149" s="7"/>
      <c r="I149" s="7"/>
      <c r="J149" s="1"/>
      <c r="K149" s="1" t="s">
        <v>377</v>
      </c>
      <c r="L149" s="25" t="str">
        <f>HYPERLINK("http://dx.doi.org/10.3390/polysaccharides6030081","http://dx.doi.org/10.3390/polysaccharides6030081")</f>
        <v>http://dx.doi.org/10.3390/polysaccharides6030081</v>
      </c>
      <c r="M149" s="1" t="s">
        <v>610</v>
      </c>
      <c r="N149" s="1" t="s">
        <v>714</v>
      </c>
      <c r="O149" s="1" t="s">
        <v>36</v>
      </c>
      <c r="P149" s="1" t="s">
        <v>894</v>
      </c>
      <c r="Q149" s="8" t="s">
        <v>41</v>
      </c>
      <c r="R149" s="8" t="s">
        <v>895</v>
      </c>
    </row>
    <row r="150" spans="1:18" x14ac:dyDescent="0.25">
      <c r="A150" s="8">
        <v>149</v>
      </c>
      <c r="B150" s="8">
        <v>1431</v>
      </c>
      <c r="C150" s="1" t="s">
        <v>257</v>
      </c>
      <c r="D150" s="20" t="s">
        <v>90</v>
      </c>
      <c r="E150" s="1" t="s">
        <v>18</v>
      </c>
      <c r="F150" s="7" t="s">
        <v>91</v>
      </c>
      <c r="G150" s="7"/>
      <c r="H150" s="7"/>
      <c r="I150" s="7"/>
      <c r="J150" s="1"/>
      <c r="K150" s="1" t="s">
        <v>378</v>
      </c>
      <c r="L150" s="25" t="str">
        <f>HYPERLINK("http://dx.doi.org/10.1007/s12602-025-10475-9","http://dx.doi.org/10.1007/s12602-025-10475-9")</f>
        <v>http://dx.doi.org/10.1007/s12602-025-10475-9</v>
      </c>
      <c r="M150" s="1" t="s">
        <v>611</v>
      </c>
      <c r="N150" s="1" t="s">
        <v>715</v>
      </c>
      <c r="O150" s="1" t="s">
        <v>35</v>
      </c>
      <c r="P150" s="1" t="s">
        <v>896</v>
      </c>
      <c r="Q150" s="8" t="s">
        <v>40</v>
      </c>
      <c r="R150" s="8" t="s">
        <v>897</v>
      </c>
    </row>
    <row r="151" spans="1:18" x14ac:dyDescent="0.25">
      <c r="A151" s="8">
        <v>150</v>
      </c>
      <c r="B151" s="8">
        <v>1432</v>
      </c>
      <c r="C151" s="1" t="s">
        <v>258</v>
      </c>
      <c r="D151" s="20" t="s">
        <v>90</v>
      </c>
      <c r="E151" s="1" t="s">
        <v>17</v>
      </c>
      <c r="F151" s="7" t="s">
        <v>42</v>
      </c>
      <c r="G151" s="7"/>
      <c r="H151" s="7"/>
      <c r="I151" s="7"/>
      <c r="J151" s="1"/>
      <c r="K151" s="1" t="s">
        <v>362</v>
      </c>
      <c r="L151" s="25" t="str">
        <f>HYPERLINK("http://dx.doi.org/10.3390/reactions6030047","http://dx.doi.org/10.3390/reactions6030047")</f>
        <v>http://dx.doi.org/10.3390/reactions6030047</v>
      </c>
      <c r="M151" s="1" t="s">
        <v>612</v>
      </c>
      <c r="N151" s="1" t="s">
        <v>716</v>
      </c>
      <c r="O151" s="1" t="s">
        <v>36</v>
      </c>
      <c r="P151" s="1" t="s">
        <v>53</v>
      </c>
      <c r="Q151" s="8" t="s">
        <v>39</v>
      </c>
      <c r="R151" s="8" t="s">
        <v>898</v>
      </c>
    </row>
    <row r="152" spans="1:18" x14ac:dyDescent="0.25">
      <c r="A152" s="18">
        <v>151</v>
      </c>
      <c r="B152" s="8">
        <v>1433</v>
      </c>
      <c r="C152" s="1" t="s">
        <v>259</v>
      </c>
      <c r="D152" s="20" t="s">
        <v>90</v>
      </c>
      <c r="E152" s="1" t="s">
        <v>17</v>
      </c>
      <c r="F152" s="7" t="s">
        <v>22</v>
      </c>
      <c r="G152" s="7"/>
      <c r="H152" s="7"/>
      <c r="I152" s="7"/>
      <c r="J152" s="1"/>
      <c r="K152" s="1" t="s">
        <v>379</v>
      </c>
      <c r="L152" s="25" t="str">
        <f>HYPERLINK("http://dx.doi.org/10.1016/j.rsma.2025.104543","http://dx.doi.org/10.1016/j.rsma.2025.104543")</f>
        <v>http://dx.doi.org/10.1016/j.rsma.2025.104543</v>
      </c>
      <c r="M152" s="1" t="s">
        <v>613</v>
      </c>
      <c r="N152" s="1" t="s">
        <v>717</v>
      </c>
      <c r="O152" s="1" t="s">
        <v>49</v>
      </c>
      <c r="P152" s="1" t="s">
        <v>899</v>
      </c>
      <c r="Q152" s="8" t="s">
        <v>41</v>
      </c>
      <c r="R152" s="8" t="s">
        <v>900</v>
      </c>
    </row>
    <row r="153" spans="1:18" x14ac:dyDescent="0.25">
      <c r="A153" s="8">
        <v>152</v>
      </c>
      <c r="B153" s="8">
        <v>1434</v>
      </c>
      <c r="C153" s="1" t="s">
        <v>260</v>
      </c>
      <c r="D153" s="20" t="s">
        <v>90</v>
      </c>
      <c r="E153" s="1" t="s">
        <v>17</v>
      </c>
      <c r="F153" s="7" t="s">
        <v>19</v>
      </c>
      <c r="G153" s="7"/>
      <c r="H153" s="7"/>
      <c r="I153" s="7"/>
      <c r="J153" s="1"/>
      <c r="K153" s="1" t="s">
        <v>380</v>
      </c>
      <c r="L153" s="25" t="str">
        <f>HYPERLINK("http://dx.doi.org/10.1088/1361-6633/adf7d3","http://dx.doi.org/10.1088/1361-6633/adf7d3")</f>
        <v>http://dx.doi.org/10.1088/1361-6633/adf7d3</v>
      </c>
      <c r="M153" s="1" t="s">
        <v>614</v>
      </c>
      <c r="N153" s="1" t="s">
        <v>718</v>
      </c>
      <c r="O153" s="1" t="s">
        <v>733</v>
      </c>
      <c r="P153" s="1" t="s">
        <v>51</v>
      </c>
      <c r="Q153" s="8" t="s">
        <v>40</v>
      </c>
      <c r="R153" s="8" t="s">
        <v>901</v>
      </c>
    </row>
    <row r="154" spans="1:18" x14ac:dyDescent="0.25">
      <c r="A154" s="8">
        <v>153</v>
      </c>
      <c r="B154" s="8">
        <v>1435</v>
      </c>
      <c r="C154" s="1" t="s">
        <v>261</v>
      </c>
      <c r="D154" s="20" t="s">
        <v>90</v>
      </c>
      <c r="E154" s="1" t="s">
        <v>17</v>
      </c>
      <c r="F154" s="7" t="s">
        <v>28</v>
      </c>
      <c r="G154" s="7"/>
      <c r="H154" s="7"/>
      <c r="I154" s="7"/>
      <c r="J154" s="1"/>
      <c r="K154" s="1" t="s">
        <v>35</v>
      </c>
      <c r="L154" s="10" t="s">
        <v>457</v>
      </c>
      <c r="M154" s="1" t="s">
        <v>35</v>
      </c>
      <c r="N154" s="1" t="s">
        <v>719</v>
      </c>
      <c r="O154" s="1" t="s">
        <v>35</v>
      </c>
      <c r="P154" s="1" t="s">
        <v>99</v>
      </c>
      <c r="Q154" s="8" t="s">
        <v>37</v>
      </c>
      <c r="R154" s="8" t="s">
        <v>902</v>
      </c>
    </row>
    <row r="155" spans="1:18" x14ac:dyDescent="0.25">
      <c r="A155" s="4">
        <v>154</v>
      </c>
      <c r="B155" s="4">
        <v>1436</v>
      </c>
      <c r="C155" s="5" t="s">
        <v>262</v>
      </c>
      <c r="D155" s="19" t="s">
        <v>90</v>
      </c>
      <c r="E155" s="5" t="s">
        <v>17</v>
      </c>
      <c r="F155" s="6" t="s">
        <v>55</v>
      </c>
      <c r="G155" s="6"/>
      <c r="H155" s="6"/>
      <c r="I155" s="5"/>
      <c r="J155" s="5"/>
      <c r="K155" s="5" t="s">
        <v>381</v>
      </c>
      <c r="L155" s="12" t="s">
        <v>458</v>
      </c>
      <c r="M155" s="5" t="s">
        <v>615</v>
      </c>
      <c r="N155" s="5"/>
      <c r="O155" s="5"/>
      <c r="P155" s="5"/>
      <c r="Q155" s="4" t="s">
        <v>38</v>
      </c>
      <c r="R155" s="4"/>
    </row>
    <row r="156" spans="1:18" x14ac:dyDescent="0.25">
      <c r="A156" s="8">
        <v>155</v>
      </c>
      <c r="B156" s="8">
        <v>1437</v>
      </c>
      <c r="C156" s="1" t="s">
        <v>263</v>
      </c>
      <c r="D156" s="20" t="s">
        <v>90</v>
      </c>
      <c r="E156" s="1" t="s">
        <v>279</v>
      </c>
      <c r="F156" s="7" t="s">
        <v>25</v>
      </c>
      <c r="G156" s="7"/>
      <c r="H156" s="7"/>
      <c r="I156" s="7"/>
      <c r="J156" s="1"/>
      <c r="K156" s="1" t="s">
        <v>35</v>
      </c>
      <c r="L156" s="25" t="str">
        <f>HYPERLINK("http://dx.doi.org/10.21149/16206","http://dx.doi.org/10.21149/16206")</f>
        <v>http://dx.doi.org/10.21149/16206</v>
      </c>
      <c r="M156" s="1" t="s">
        <v>616</v>
      </c>
      <c r="N156" s="1" t="s">
        <v>720</v>
      </c>
      <c r="O156" s="1" t="s">
        <v>35</v>
      </c>
      <c r="P156" s="1" t="s">
        <v>99</v>
      </c>
      <c r="Q156" s="8" t="s">
        <v>41</v>
      </c>
      <c r="R156" s="8" t="s">
        <v>903</v>
      </c>
    </row>
    <row r="157" spans="1:18" x14ac:dyDescent="0.25">
      <c r="A157" s="8">
        <v>156</v>
      </c>
      <c r="B157" s="8">
        <v>1438</v>
      </c>
      <c r="C157" s="1" t="s">
        <v>264</v>
      </c>
      <c r="D157" s="20" t="s">
        <v>90</v>
      </c>
      <c r="E157" s="1" t="s">
        <v>17</v>
      </c>
      <c r="F157" s="7" t="s">
        <v>22</v>
      </c>
      <c r="G157" s="7"/>
      <c r="H157" s="7"/>
      <c r="I157" s="7"/>
      <c r="J157" s="1"/>
      <c r="K157" s="1" t="s">
        <v>382</v>
      </c>
      <c r="L157" s="25" t="str">
        <f>HYPERLINK("http://dx.doi.org/10.1038/s41598-025-19509-2","http://dx.doi.org/10.1038/s41598-025-19509-2")</f>
        <v>http://dx.doi.org/10.1038/s41598-025-19509-2</v>
      </c>
      <c r="M157" s="1" t="s">
        <v>617</v>
      </c>
      <c r="N157" s="1" t="s">
        <v>721</v>
      </c>
      <c r="O157" s="1" t="s">
        <v>731</v>
      </c>
      <c r="P157" s="1" t="s">
        <v>59</v>
      </c>
      <c r="Q157" s="8" t="s">
        <v>40</v>
      </c>
      <c r="R157" s="8" t="s">
        <v>904</v>
      </c>
    </row>
    <row r="158" spans="1:18" x14ac:dyDescent="0.25">
      <c r="A158" s="18">
        <v>157</v>
      </c>
      <c r="B158" s="8">
        <v>1439</v>
      </c>
      <c r="C158" s="1" t="s">
        <v>265</v>
      </c>
      <c r="D158" s="20" t="s">
        <v>90</v>
      </c>
      <c r="E158" s="1" t="s">
        <v>17</v>
      </c>
      <c r="F158" s="7" t="s">
        <v>28</v>
      </c>
      <c r="G158" s="7"/>
      <c r="H158" s="7"/>
      <c r="I158" s="7"/>
      <c r="J158" s="1"/>
      <c r="K158" s="1" t="s">
        <v>383</v>
      </c>
      <c r="L158" s="25" t="str">
        <f>HYPERLINK("http://dx.doi.org/10.1038/s41598-025-18642-2","http://dx.doi.org/10.1038/s41598-025-18642-2")</f>
        <v>http://dx.doi.org/10.1038/s41598-025-18642-2</v>
      </c>
      <c r="M158" s="1" t="s">
        <v>618</v>
      </c>
      <c r="N158" s="1" t="s">
        <v>722</v>
      </c>
      <c r="O158" s="1" t="s">
        <v>731</v>
      </c>
      <c r="P158" s="1" t="s">
        <v>59</v>
      </c>
      <c r="Q158" s="8" t="s">
        <v>40</v>
      </c>
      <c r="R158" s="8" t="s">
        <v>904</v>
      </c>
    </row>
    <row r="159" spans="1:18" x14ac:dyDescent="0.25">
      <c r="A159" s="8">
        <v>158</v>
      </c>
      <c r="B159" s="8">
        <v>1440</v>
      </c>
      <c r="C159" s="1" t="s">
        <v>266</v>
      </c>
      <c r="D159" s="20" t="s">
        <v>90</v>
      </c>
      <c r="E159" s="1" t="s">
        <v>17</v>
      </c>
      <c r="F159" s="7" t="s">
        <v>280</v>
      </c>
      <c r="G159" s="7"/>
      <c r="H159" s="7"/>
      <c r="I159" s="7"/>
      <c r="J159" s="1"/>
      <c r="K159" s="1" t="s">
        <v>35</v>
      </c>
      <c r="L159" s="25" t="str">
        <f>HYPERLINK("http://dx.doi.org/10.3390/s25195964","http://dx.doi.org/10.3390/s25195964")</f>
        <v>http://dx.doi.org/10.3390/s25195964</v>
      </c>
      <c r="M159" s="1" t="s">
        <v>619</v>
      </c>
      <c r="N159" s="1" t="s">
        <v>723</v>
      </c>
      <c r="O159" s="1" t="s">
        <v>731</v>
      </c>
      <c r="P159" s="1" t="s">
        <v>106</v>
      </c>
      <c r="Q159" s="8" t="s">
        <v>41</v>
      </c>
      <c r="R159" s="8" t="s">
        <v>103</v>
      </c>
    </row>
    <row r="160" spans="1:18" x14ac:dyDescent="0.25">
      <c r="A160" s="8">
        <v>159</v>
      </c>
      <c r="B160" s="8">
        <v>1441</v>
      </c>
      <c r="C160" s="1" t="s">
        <v>267</v>
      </c>
      <c r="D160" s="20" t="s">
        <v>90</v>
      </c>
      <c r="E160" s="1" t="s">
        <v>17</v>
      </c>
      <c r="F160" s="7" t="s">
        <v>80</v>
      </c>
      <c r="G160" s="7"/>
      <c r="H160" s="7"/>
      <c r="I160" s="7"/>
      <c r="J160" s="1"/>
      <c r="K160" s="1" t="s">
        <v>384</v>
      </c>
      <c r="L160" s="25" t="str">
        <f>HYPERLINK("http://dx.doi.org/10.1007/s11760-025-04878-y","http://dx.doi.org/10.1007/s11760-025-04878-y")</f>
        <v>http://dx.doi.org/10.1007/s11760-025-04878-y</v>
      </c>
      <c r="M160" s="1" t="s">
        <v>620</v>
      </c>
      <c r="N160" s="1" t="s">
        <v>724</v>
      </c>
      <c r="O160" s="1" t="s">
        <v>49</v>
      </c>
      <c r="P160" s="1" t="s">
        <v>905</v>
      </c>
      <c r="Q160" s="8" t="s">
        <v>39</v>
      </c>
      <c r="R160" s="8" t="s">
        <v>906</v>
      </c>
    </row>
    <row r="161" spans="1:18" x14ac:dyDescent="0.25">
      <c r="A161" s="18">
        <v>160</v>
      </c>
      <c r="B161" s="8">
        <v>1442</v>
      </c>
      <c r="C161" s="1" t="s">
        <v>268</v>
      </c>
      <c r="D161" s="20" t="s">
        <v>90</v>
      </c>
      <c r="E161" s="1" t="s">
        <v>17</v>
      </c>
      <c r="F161" s="7" t="s">
        <v>33</v>
      </c>
      <c r="G161" s="7"/>
      <c r="H161" s="7"/>
      <c r="I161" s="7"/>
      <c r="J161" s="1"/>
      <c r="K161" s="1" t="s">
        <v>385</v>
      </c>
      <c r="L161" s="25" t="str">
        <f>HYPERLINK("http://dx.doi.org/10.1016/j.ssc.2025.116191","http://dx.doi.org/10.1016/j.ssc.2025.116191")</f>
        <v>http://dx.doi.org/10.1016/j.ssc.2025.116191</v>
      </c>
      <c r="M161" s="1" t="s">
        <v>621</v>
      </c>
      <c r="N161" s="1" t="s">
        <v>725</v>
      </c>
      <c r="O161" s="1" t="s">
        <v>49</v>
      </c>
      <c r="P161" s="1" t="s">
        <v>907</v>
      </c>
      <c r="Q161" s="8" t="s">
        <v>39</v>
      </c>
      <c r="R161" s="8" t="s">
        <v>908</v>
      </c>
    </row>
    <row r="162" spans="1:18" x14ac:dyDescent="0.25">
      <c r="A162" s="8">
        <v>161</v>
      </c>
      <c r="B162" s="8">
        <v>1443</v>
      </c>
      <c r="C162" s="1" t="s">
        <v>269</v>
      </c>
      <c r="D162" s="20" t="s">
        <v>90</v>
      </c>
      <c r="E162" s="1" t="s">
        <v>17</v>
      </c>
      <c r="F162" s="7" t="s">
        <v>21</v>
      </c>
      <c r="G162" s="7"/>
      <c r="H162" s="7"/>
      <c r="I162" s="7"/>
      <c r="J162" s="1"/>
      <c r="K162" s="1" t="s">
        <v>386</v>
      </c>
      <c r="L162" s="25" t="str">
        <f>HYPERLINK("http://dx.doi.org/10.1016/j.solidstatesciences.2025.108047","http://dx.doi.org/10.1016/j.solidstatesciences.2025.108047")</f>
        <v>http://dx.doi.org/10.1016/j.solidstatesciences.2025.108047</v>
      </c>
      <c r="M162" s="1" t="s">
        <v>622</v>
      </c>
      <c r="N162" s="1" t="s">
        <v>726</v>
      </c>
      <c r="O162" s="1" t="s">
        <v>35</v>
      </c>
      <c r="P162" s="1" t="s">
        <v>909</v>
      </c>
      <c r="Q162" s="8" t="s">
        <v>41</v>
      </c>
      <c r="R162" s="8" t="s">
        <v>910</v>
      </c>
    </row>
    <row r="163" spans="1:18" x14ac:dyDescent="0.25">
      <c r="A163" s="8">
        <v>162</v>
      </c>
      <c r="B163" s="8">
        <v>1444</v>
      </c>
      <c r="C163" s="1" t="s">
        <v>270</v>
      </c>
      <c r="D163" s="20" t="s">
        <v>90</v>
      </c>
      <c r="E163" s="1" t="s">
        <v>17</v>
      </c>
      <c r="F163" s="7" t="s">
        <v>22</v>
      </c>
      <c r="G163" s="7"/>
      <c r="H163" s="7"/>
      <c r="I163" s="7"/>
      <c r="J163" s="1"/>
      <c r="K163" s="1" t="s">
        <v>387</v>
      </c>
      <c r="L163" s="25" t="str">
        <f>HYPERLINK("http://dx.doi.org/10.1016/j.sajb.2025.10.004","http://dx.doi.org/10.1016/j.sajb.2025.10.004")</f>
        <v>http://dx.doi.org/10.1016/j.sajb.2025.10.004</v>
      </c>
      <c r="M163" s="1" t="s">
        <v>623</v>
      </c>
      <c r="N163" s="1" t="s">
        <v>727</v>
      </c>
      <c r="O163" s="1" t="s">
        <v>35</v>
      </c>
      <c r="P163" s="1" t="s">
        <v>78</v>
      </c>
      <c r="Q163" s="8" t="s">
        <v>41</v>
      </c>
      <c r="R163" s="8" t="s">
        <v>911</v>
      </c>
    </row>
    <row r="164" spans="1:18" x14ac:dyDescent="0.25">
      <c r="A164" s="18">
        <v>163</v>
      </c>
      <c r="B164" s="8">
        <v>1445</v>
      </c>
      <c r="C164" s="1" t="s">
        <v>271</v>
      </c>
      <c r="D164" s="20" t="s">
        <v>90</v>
      </c>
      <c r="E164" s="1" t="s">
        <v>17</v>
      </c>
      <c r="F164" s="7" t="s">
        <v>83</v>
      </c>
      <c r="G164" s="7"/>
      <c r="H164" s="7"/>
      <c r="I164" s="7"/>
      <c r="J164" s="1"/>
      <c r="K164" s="1" t="s">
        <v>388</v>
      </c>
      <c r="L164" s="25" t="str">
        <f>HYPERLINK("http://dx.doi.org/10.1007/s00464-025-12017-4","http://dx.doi.org/10.1007/s00464-025-12017-4")</f>
        <v>http://dx.doi.org/10.1007/s00464-025-12017-4</v>
      </c>
      <c r="M164" s="1" t="s">
        <v>624</v>
      </c>
      <c r="N164" s="1" t="s">
        <v>728</v>
      </c>
      <c r="O164" s="1" t="s">
        <v>81</v>
      </c>
      <c r="P164" s="1" t="s">
        <v>104</v>
      </c>
      <c r="Q164" s="8" t="s">
        <v>40</v>
      </c>
      <c r="R164" s="8" t="s">
        <v>912</v>
      </c>
    </row>
    <row r="165" spans="1:18" x14ac:dyDescent="0.25">
      <c r="A165" s="4">
        <v>164</v>
      </c>
      <c r="B165" s="4">
        <v>1446</v>
      </c>
      <c r="C165" s="5" t="s">
        <v>272</v>
      </c>
      <c r="D165" s="19" t="s">
        <v>90</v>
      </c>
      <c r="E165" s="5" t="s">
        <v>17</v>
      </c>
      <c r="F165" s="6" t="s">
        <v>23</v>
      </c>
      <c r="G165" s="6"/>
      <c r="H165" s="6"/>
      <c r="I165" s="5"/>
      <c r="J165" s="5"/>
      <c r="K165" s="5"/>
      <c r="L165" s="12" t="s">
        <v>459</v>
      </c>
      <c r="M165" s="5" t="s">
        <v>625</v>
      </c>
      <c r="N165" s="5"/>
      <c r="O165" s="5"/>
      <c r="P165" s="5" t="s">
        <v>913</v>
      </c>
      <c r="Q165" s="4" t="s">
        <v>40</v>
      </c>
      <c r="R165" s="4" t="s">
        <v>914</v>
      </c>
    </row>
    <row r="166" spans="1:18" x14ac:dyDescent="0.25">
      <c r="A166" s="4">
        <v>165</v>
      </c>
      <c r="B166" s="4">
        <v>1447</v>
      </c>
      <c r="C166" s="5" t="s">
        <v>273</v>
      </c>
      <c r="D166" s="19" t="s">
        <v>90</v>
      </c>
      <c r="E166" s="5" t="s">
        <v>73</v>
      </c>
      <c r="F166" s="6" t="s">
        <v>28</v>
      </c>
      <c r="G166" s="6" t="s">
        <v>24</v>
      </c>
      <c r="H166" s="6"/>
      <c r="I166" s="5"/>
      <c r="J166" s="5"/>
      <c r="K166" s="5" t="s">
        <v>389</v>
      </c>
      <c r="L166" s="12" t="s">
        <v>460</v>
      </c>
      <c r="M166" s="5" t="s">
        <v>626</v>
      </c>
      <c r="N166" s="5"/>
      <c r="O166" s="5"/>
      <c r="P166" s="5" t="s">
        <v>88</v>
      </c>
      <c r="Q166" s="4" t="s">
        <v>41</v>
      </c>
      <c r="R166" s="4" t="s">
        <v>915</v>
      </c>
    </row>
    <row r="167" spans="1:18" x14ac:dyDescent="0.25">
      <c r="A167" s="18">
        <v>166</v>
      </c>
      <c r="B167" s="8">
        <v>1448</v>
      </c>
      <c r="C167" s="1" t="s">
        <v>274</v>
      </c>
      <c r="D167" s="20" t="s">
        <v>90</v>
      </c>
      <c r="E167" s="1" t="s">
        <v>18</v>
      </c>
      <c r="F167" s="7" t="s">
        <v>34</v>
      </c>
      <c r="G167" s="7"/>
      <c r="H167" s="7"/>
      <c r="I167" s="7"/>
      <c r="J167" s="1"/>
      <c r="K167" s="1" t="s">
        <v>390</v>
      </c>
      <c r="L167" s="25" t="str">
        <f>HYPERLINK("http://dx.doi.org/10.1002/wcms.70050","http://dx.doi.org/10.1002/wcms.70050")</f>
        <v>http://dx.doi.org/10.1002/wcms.70050</v>
      </c>
      <c r="M167" s="1" t="s">
        <v>627</v>
      </c>
      <c r="N167" s="1" t="s">
        <v>729</v>
      </c>
      <c r="O167" s="1" t="s">
        <v>35</v>
      </c>
      <c r="P167" s="1" t="s">
        <v>916</v>
      </c>
      <c r="Q167" s="8" t="s">
        <v>40</v>
      </c>
      <c r="R167" s="8" t="s">
        <v>917</v>
      </c>
    </row>
    <row r="168" spans="1:18" x14ac:dyDescent="0.25">
      <c r="A168" s="8">
        <v>167</v>
      </c>
      <c r="B168" s="8">
        <v>1449</v>
      </c>
      <c r="C168" s="1" t="s">
        <v>275</v>
      </c>
      <c r="D168" s="20" t="s">
        <v>90</v>
      </c>
      <c r="E168" s="1" t="s">
        <v>17</v>
      </c>
      <c r="F168" s="7" t="s">
        <v>23</v>
      </c>
      <c r="G168" s="7"/>
      <c r="H168" s="7"/>
      <c r="I168" s="7"/>
      <c r="J168" s="1"/>
      <c r="K168" s="1"/>
      <c r="L168" s="25" t="str">
        <f>HYPERLINK("http://dx.doi.org/10.3390/world6030129","http://dx.doi.org/10.3390/world6030129")</f>
        <v>http://dx.doi.org/10.3390/world6030129</v>
      </c>
      <c r="M168" s="1" t="s">
        <v>628</v>
      </c>
      <c r="N168" s="1" t="s">
        <v>730</v>
      </c>
      <c r="O168" s="1" t="s">
        <v>36</v>
      </c>
      <c r="P168" s="1" t="s">
        <v>918</v>
      </c>
      <c r="Q168" s="8" t="s">
        <v>40</v>
      </c>
      <c r="R168" s="8" t="s">
        <v>919</v>
      </c>
    </row>
    <row r="169" spans="1:18" x14ac:dyDescent="0.25">
      <c r="A169" s="4">
        <v>168</v>
      </c>
      <c r="B169" s="4">
        <v>1450</v>
      </c>
      <c r="C169" s="5" t="s">
        <v>276</v>
      </c>
      <c r="D169" s="19" t="s">
        <v>90</v>
      </c>
      <c r="E169" s="5" t="s">
        <v>17</v>
      </c>
      <c r="F169" s="6" t="s">
        <v>20</v>
      </c>
      <c r="G169" s="6"/>
      <c r="H169" s="6"/>
      <c r="I169" s="5"/>
      <c r="J169" s="5"/>
      <c r="K169" s="5" t="s">
        <v>391</v>
      </c>
      <c r="L169" s="12" t="s">
        <v>461</v>
      </c>
      <c r="M169" s="5" t="s">
        <v>629</v>
      </c>
      <c r="N169" s="5"/>
      <c r="O169" s="5"/>
      <c r="P169" s="5" t="s">
        <v>920</v>
      </c>
      <c r="Q169" s="4" t="s">
        <v>41</v>
      </c>
      <c r="R169" s="4" t="s">
        <v>921</v>
      </c>
    </row>
    <row r="170" spans="1:18" x14ac:dyDescent="0.25">
      <c r="A170" s="4">
        <v>169</v>
      </c>
      <c r="B170" s="4">
        <v>1451</v>
      </c>
      <c r="C170" s="5" t="s">
        <v>277</v>
      </c>
      <c r="D170" s="19" t="s">
        <v>90</v>
      </c>
      <c r="E170" s="5" t="s">
        <v>18</v>
      </c>
      <c r="F170" s="6" t="s">
        <v>32</v>
      </c>
      <c r="G170" s="6"/>
      <c r="H170" s="6"/>
      <c r="I170" s="5"/>
      <c r="J170" s="5"/>
      <c r="K170" s="5"/>
      <c r="L170" s="12" t="s">
        <v>462</v>
      </c>
      <c r="M170" s="5" t="s">
        <v>630</v>
      </c>
      <c r="N170" s="5"/>
      <c r="O170" s="5"/>
      <c r="P170" s="5"/>
      <c r="Q170" s="4" t="s">
        <v>38</v>
      </c>
      <c r="R170" s="4"/>
    </row>
    <row r="171" spans="1:18" x14ac:dyDescent="0.25">
      <c r="A171" s="13">
        <v>170</v>
      </c>
      <c r="B171" s="13"/>
      <c r="C171" s="14" t="s">
        <v>923</v>
      </c>
      <c r="D171" s="13" t="s">
        <v>44</v>
      </c>
      <c r="E171" s="14" t="s">
        <v>108</v>
      </c>
      <c r="F171" s="15" t="s">
        <v>83</v>
      </c>
      <c r="G171" s="14"/>
      <c r="H171" s="14"/>
      <c r="I171" s="14"/>
      <c r="J171" s="14"/>
      <c r="K171" s="14" t="s">
        <v>941</v>
      </c>
      <c r="L171" s="16" t="s">
        <v>947</v>
      </c>
      <c r="M171" s="14" t="s">
        <v>964</v>
      </c>
      <c r="N171" s="14"/>
      <c r="O171" s="14"/>
      <c r="P171" s="14"/>
      <c r="Q171" s="13" t="s">
        <v>38</v>
      </c>
      <c r="R171" s="13"/>
    </row>
    <row r="172" spans="1:18" x14ac:dyDescent="0.25">
      <c r="A172" s="13">
        <v>171</v>
      </c>
      <c r="B172" s="13"/>
      <c r="C172" s="14" t="s">
        <v>924</v>
      </c>
      <c r="D172" s="13" t="s">
        <v>44</v>
      </c>
      <c r="E172" s="14" t="s">
        <v>108</v>
      </c>
      <c r="F172" s="15" t="s">
        <v>20</v>
      </c>
      <c r="G172" s="14"/>
      <c r="H172" s="14"/>
      <c r="I172" s="14"/>
      <c r="J172" s="14"/>
      <c r="K172" s="14"/>
      <c r="L172" s="16" t="s">
        <v>948</v>
      </c>
      <c r="M172" s="14" t="s">
        <v>965</v>
      </c>
      <c r="N172" s="14"/>
      <c r="O172" s="14"/>
      <c r="P172" s="14"/>
      <c r="Q172" s="13" t="s">
        <v>38</v>
      </c>
      <c r="R172" s="13"/>
    </row>
    <row r="173" spans="1:18" x14ac:dyDescent="0.25">
      <c r="A173" s="13">
        <v>172</v>
      </c>
      <c r="B173" s="13"/>
      <c r="C173" s="14" t="s">
        <v>925</v>
      </c>
      <c r="D173" s="13" t="s">
        <v>44</v>
      </c>
      <c r="E173" s="14" t="s">
        <v>108</v>
      </c>
      <c r="F173" s="15" t="s">
        <v>940</v>
      </c>
      <c r="G173" s="14"/>
      <c r="H173" s="14"/>
      <c r="I173" s="14"/>
      <c r="J173" s="14"/>
      <c r="K173" s="14" t="s">
        <v>942</v>
      </c>
      <c r="L173" s="16" t="s">
        <v>949</v>
      </c>
      <c r="M173" s="14" t="s">
        <v>966</v>
      </c>
      <c r="N173" s="14"/>
      <c r="O173" s="14"/>
      <c r="P173" s="14"/>
      <c r="Q173" s="13" t="s">
        <v>38</v>
      </c>
      <c r="R173" s="13"/>
    </row>
    <row r="174" spans="1:18" x14ac:dyDescent="0.25">
      <c r="A174" s="13">
        <v>173</v>
      </c>
      <c r="B174" s="13"/>
      <c r="C174" s="14" t="s">
        <v>926</v>
      </c>
      <c r="D174" s="13" t="s">
        <v>44</v>
      </c>
      <c r="E174" s="14" t="s">
        <v>108</v>
      </c>
      <c r="F174" s="15" t="s">
        <v>20</v>
      </c>
      <c r="G174" s="14"/>
      <c r="H174" s="14"/>
      <c r="I174" s="14"/>
      <c r="J174" s="14"/>
      <c r="K174" s="14" t="s">
        <v>943</v>
      </c>
      <c r="L174" s="16" t="s">
        <v>950</v>
      </c>
      <c r="M174" s="14" t="s">
        <v>967</v>
      </c>
      <c r="N174" s="14"/>
      <c r="O174" s="14"/>
      <c r="P174" s="14"/>
      <c r="Q174" s="13" t="s">
        <v>38</v>
      </c>
      <c r="R174" s="13"/>
    </row>
    <row r="175" spans="1:18" x14ac:dyDescent="0.25">
      <c r="A175" s="13">
        <v>174</v>
      </c>
      <c r="B175" s="13"/>
      <c r="C175" s="14" t="s">
        <v>927</v>
      </c>
      <c r="D175" s="13" t="s">
        <v>44</v>
      </c>
      <c r="E175" s="14" t="s">
        <v>108</v>
      </c>
      <c r="F175" s="15" t="s">
        <v>83</v>
      </c>
      <c r="G175" s="14"/>
      <c r="H175" s="14"/>
      <c r="I175" s="14"/>
      <c r="J175" s="14"/>
      <c r="K175" s="14" t="s">
        <v>944</v>
      </c>
      <c r="L175" s="16" t="s">
        <v>951</v>
      </c>
      <c r="M175" s="14" t="s">
        <v>968</v>
      </c>
      <c r="N175" s="14"/>
      <c r="O175" s="14"/>
      <c r="P175" s="14"/>
      <c r="Q175" s="13" t="s">
        <v>38</v>
      </c>
      <c r="R175" s="13"/>
    </row>
    <row r="176" spans="1:18" x14ac:dyDescent="0.25">
      <c r="A176" s="13">
        <v>175</v>
      </c>
      <c r="B176" s="13"/>
      <c r="C176" s="14" t="s">
        <v>928</v>
      </c>
      <c r="D176" s="13" t="s">
        <v>44</v>
      </c>
      <c r="E176" s="14" t="s">
        <v>63</v>
      </c>
      <c r="F176" s="15" t="s">
        <v>48</v>
      </c>
      <c r="G176" s="14"/>
      <c r="H176" s="14"/>
      <c r="I176" s="14"/>
      <c r="J176" s="14"/>
      <c r="K176" s="14"/>
      <c r="L176" s="16" t="s">
        <v>952</v>
      </c>
      <c r="M176" s="14" t="s">
        <v>969</v>
      </c>
      <c r="N176" s="14"/>
      <c r="O176" s="14"/>
      <c r="P176" s="14"/>
      <c r="Q176" s="13" t="s">
        <v>38</v>
      </c>
      <c r="R176" s="13"/>
    </row>
    <row r="177" spans="1:18" x14ac:dyDescent="0.25">
      <c r="A177" s="13">
        <v>176</v>
      </c>
      <c r="B177" s="13"/>
      <c r="C177" s="14" t="s">
        <v>929</v>
      </c>
      <c r="D177" s="13" t="s">
        <v>44</v>
      </c>
      <c r="E177" s="14" t="s">
        <v>108</v>
      </c>
      <c r="F177" s="15" t="s">
        <v>940</v>
      </c>
      <c r="G177" s="14"/>
      <c r="H177" s="14"/>
      <c r="I177" s="14"/>
      <c r="J177" s="14"/>
      <c r="K177" s="14" t="s">
        <v>945</v>
      </c>
      <c r="L177" s="16" t="s">
        <v>953</v>
      </c>
      <c r="M177" s="14" t="s">
        <v>970</v>
      </c>
      <c r="N177" s="14"/>
      <c r="O177" s="14"/>
      <c r="P177" s="14"/>
      <c r="Q177" s="13" t="s">
        <v>38</v>
      </c>
      <c r="R177" s="13"/>
    </row>
    <row r="178" spans="1:18" x14ac:dyDescent="0.25">
      <c r="A178" s="13">
        <v>177</v>
      </c>
      <c r="B178" s="13"/>
      <c r="C178" s="14" t="s">
        <v>930</v>
      </c>
      <c r="D178" s="13" t="s">
        <v>44</v>
      </c>
      <c r="E178" s="14" t="s">
        <v>108</v>
      </c>
      <c r="F178" s="15" t="s">
        <v>20</v>
      </c>
      <c r="G178" s="14"/>
      <c r="H178" s="14"/>
      <c r="I178" s="14"/>
      <c r="J178" s="14"/>
      <c r="K178" s="14"/>
      <c r="L178" s="16" t="s">
        <v>954</v>
      </c>
      <c r="M178" s="14" t="s">
        <v>971</v>
      </c>
      <c r="N178" s="14"/>
      <c r="O178" s="14"/>
      <c r="P178" s="14"/>
      <c r="Q178" s="13" t="s">
        <v>38</v>
      </c>
      <c r="R178" s="13"/>
    </row>
    <row r="179" spans="1:18" x14ac:dyDescent="0.25">
      <c r="A179" s="13">
        <v>178</v>
      </c>
      <c r="B179" s="13"/>
      <c r="C179" s="14" t="s">
        <v>931</v>
      </c>
      <c r="D179" s="13" t="s">
        <v>44</v>
      </c>
      <c r="E179" s="14" t="s">
        <v>108</v>
      </c>
      <c r="F179" s="15" t="s">
        <v>20</v>
      </c>
      <c r="G179" s="14"/>
      <c r="H179" s="14"/>
      <c r="I179" s="14"/>
      <c r="J179" s="14"/>
      <c r="K179" s="14"/>
      <c r="L179" s="16" t="s">
        <v>955</v>
      </c>
      <c r="M179" s="14" t="s">
        <v>972</v>
      </c>
      <c r="N179" s="14"/>
      <c r="O179" s="14"/>
      <c r="P179" s="14"/>
      <c r="Q179" s="13" t="s">
        <v>38</v>
      </c>
      <c r="R179" s="13"/>
    </row>
    <row r="180" spans="1:18" x14ac:dyDescent="0.25">
      <c r="A180" s="13">
        <v>179</v>
      </c>
      <c r="B180" s="13"/>
      <c r="C180" s="14" t="s">
        <v>932</v>
      </c>
      <c r="D180" s="13" t="s">
        <v>44</v>
      </c>
      <c r="E180" s="14" t="s">
        <v>108</v>
      </c>
      <c r="F180" s="15" t="s">
        <v>20</v>
      </c>
      <c r="G180" s="14"/>
      <c r="H180" s="14"/>
      <c r="I180" s="14"/>
      <c r="J180" s="14"/>
      <c r="K180" s="14"/>
      <c r="L180" s="16" t="s">
        <v>956</v>
      </c>
      <c r="M180" s="14" t="s">
        <v>973</v>
      </c>
      <c r="N180" s="14"/>
      <c r="O180" s="14"/>
      <c r="P180" s="14"/>
      <c r="Q180" s="13" t="s">
        <v>38</v>
      </c>
      <c r="R180" s="13"/>
    </row>
    <row r="181" spans="1:18" x14ac:dyDescent="0.25">
      <c r="A181" s="13">
        <v>180</v>
      </c>
      <c r="B181" s="13"/>
      <c r="C181" s="14" t="s">
        <v>933</v>
      </c>
      <c r="D181" s="13" t="s">
        <v>44</v>
      </c>
      <c r="E181" s="14" t="s">
        <v>108</v>
      </c>
      <c r="F181" s="15" t="s">
        <v>32</v>
      </c>
      <c r="G181" s="15" t="s">
        <v>79</v>
      </c>
      <c r="H181" s="14"/>
      <c r="I181" s="14"/>
      <c r="J181" s="14"/>
      <c r="K181" s="14"/>
      <c r="L181" s="16" t="s">
        <v>957</v>
      </c>
      <c r="M181" s="14" t="s">
        <v>974</v>
      </c>
      <c r="N181" s="14"/>
      <c r="O181" s="14"/>
      <c r="P181" s="14"/>
      <c r="Q181" s="13" t="s">
        <v>38</v>
      </c>
      <c r="R181" s="13"/>
    </row>
    <row r="182" spans="1:18" x14ac:dyDescent="0.25">
      <c r="A182" s="13">
        <v>181</v>
      </c>
      <c r="B182" s="13"/>
      <c r="C182" s="14" t="s">
        <v>934</v>
      </c>
      <c r="D182" s="13" t="s">
        <v>44</v>
      </c>
      <c r="E182" s="14" t="s">
        <v>93</v>
      </c>
      <c r="F182" s="15" t="s">
        <v>42</v>
      </c>
      <c r="G182" s="14"/>
      <c r="H182" s="14"/>
      <c r="I182" s="14"/>
      <c r="J182" s="14"/>
      <c r="K182" s="14"/>
      <c r="L182" s="16" t="s">
        <v>958</v>
      </c>
      <c r="M182" s="14"/>
      <c r="N182" s="14"/>
      <c r="O182" s="14"/>
      <c r="P182" s="14"/>
      <c r="Q182" s="13" t="s">
        <v>38</v>
      </c>
      <c r="R182" s="13"/>
    </row>
    <row r="183" spans="1:18" x14ac:dyDescent="0.25">
      <c r="A183" s="13">
        <v>182</v>
      </c>
      <c r="B183" s="17"/>
      <c r="C183" s="14" t="s">
        <v>935</v>
      </c>
      <c r="D183" s="13" t="s">
        <v>44</v>
      </c>
      <c r="E183" s="14" t="s">
        <v>73</v>
      </c>
      <c r="F183" s="15" t="s">
        <v>80</v>
      </c>
      <c r="G183" s="14"/>
      <c r="H183" s="14"/>
      <c r="I183" s="14"/>
      <c r="J183" s="14"/>
      <c r="K183" s="14"/>
      <c r="L183" s="16" t="s">
        <v>959</v>
      </c>
      <c r="M183" s="14" t="s">
        <v>975</v>
      </c>
      <c r="N183" s="14"/>
      <c r="O183" s="14"/>
      <c r="P183" s="14"/>
      <c r="Q183" s="13" t="s">
        <v>38</v>
      </c>
      <c r="R183" s="13"/>
    </row>
    <row r="184" spans="1:18" x14ac:dyDescent="0.25">
      <c r="A184" s="13">
        <v>183</v>
      </c>
      <c r="B184" s="17"/>
      <c r="C184" s="14" t="s">
        <v>936</v>
      </c>
      <c r="D184" s="13" t="s">
        <v>44</v>
      </c>
      <c r="E184" s="14" t="s">
        <v>63</v>
      </c>
      <c r="F184" s="15" t="s">
        <v>26</v>
      </c>
      <c r="G184" s="14"/>
      <c r="H184" s="14"/>
      <c r="I184" s="14"/>
      <c r="J184" s="14"/>
      <c r="K184" s="14" t="s">
        <v>946</v>
      </c>
      <c r="L184" s="16" t="s">
        <v>960</v>
      </c>
      <c r="M184" s="14" t="s">
        <v>976</v>
      </c>
      <c r="N184" s="14"/>
      <c r="O184" s="14"/>
      <c r="P184" s="14"/>
      <c r="Q184" s="13" t="s">
        <v>38</v>
      </c>
      <c r="R184" s="13"/>
    </row>
    <row r="185" spans="1:18" x14ac:dyDescent="0.25">
      <c r="A185" s="13">
        <v>184</v>
      </c>
      <c r="B185" s="17"/>
      <c r="C185" s="14" t="s">
        <v>937</v>
      </c>
      <c r="D185" s="13" t="s">
        <v>44</v>
      </c>
      <c r="E185" s="14" t="s">
        <v>93</v>
      </c>
      <c r="F185" s="15" t="s">
        <v>22</v>
      </c>
      <c r="G185" s="14"/>
      <c r="H185" s="14"/>
      <c r="I185" s="14"/>
      <c r="J185" s="14"/>
      <c r="K185" s="14"/>
      <c r="L185" s="16" t="s">
        <v>961</v>
      </c>
      <c r="M185" s="14"/>
      <c r="N185" s="14"/>
      <c r="O185" s="14"/>
      <c r="P185" s="14"/>
      <c r="Q185" s="13" t="s">
        <v>38</v>
      </c>
      <c r="R185" s="13"/>
    </row>
    <row r="186" spans="1:18" x14ac:dyDescent="0.25">
      <c r="A186" s="13">
        <v>185</v>
      </c>
      <c r="B186" s="17"/>
      <c r="C186" s="14" t="s">
        <v>938</v>
      </c>
      <c r="D186" s="13" t="s">
        <v>44</v>
      </c>
      <c r="E186" s="14" t="s">
        <v>108</v>
      </c>
      <c r="F186" s="15" t="s">
        <v>23</v>
      </c>
      <c r="G186" s="14"/>
      <c r="H186" s="14"/>
      <c r="I186" s="14"/>
      <c r="J186" s="14"/>
      <c r="K186" s="14"/>
      <c r="L186" s="16" t="s">
        <v>962</v>
      </c>
      <c r="M186" s="14"/>
      <c r="N186" s="14"/>
      <c r="O186" s="14"/>
      <c r="P186" s="14"/>
      <c r="Q186" s="13" t="s">
        <v>38</v>
      </c>
      <c r="R186" s="13"/>
    </row>
    <row r="187" spans="1:18" x14ac:dyDescent="0.25">
      <c r="A187" s="13">
        <v>186</v>
      </c>
      <c r="B187" s="17"/>
      <c r="C187" s="14" t="s">
        <v>939</v>
      </c>
      <c r="D187" s="13" t="s">
        <v>44</v>
      </c>
      <c r="E187" s="14" t="s">
        <v>45</v>
      </c>
      <c r="F187" s="15" t="s">
        <v>27</v>
      </c>
      <c r="G187" s="14"/>
      <c r="H187" s="14"/>
      <c r="I187" s="14"/>
      <c r="J187" s="14"/>
      <c r="K187" s="14"/>
      <c r="L187" s="16" t="s">
        <v>963</v>
      </c>
      <c r="M187" s="14" t="s">
        <v>977</v>
      </c>
      <c r="N187" s="14"/>
      <c r="O187" s="14"/>
      <c r="P187" s="14"/>
      <c r="Q187" s="13" t="s">
        <v>38</v>
      </c>
      <c r="R187" s="13"/>
    </row>
    <row r="189" spans="1:18" x14ac:dyDescent="0.25">
      <c r="A189" s="23" t="s">
        <v>922</v>
      </c>
      <c r="B189" s="23"/>
      <c r="C189" s="23"/>
      <c r="D189" s="23"/>
      <c r="E189" s="23"/>
    </row>
  </sheetData>
  <mergeCells count="1">
    <mergeCell ref="A189:E189"/>
  </mergeCells>
  <hyperlinks>
    <hyperlink ref="L105" r:id="rId1" xr:uid="{34151D2F-FD0F-4866-AA62-5DA786D6718C}"/>
    <hyperlink ref="L154" r:id="rId2" xr:uid="{3E683060-FBE8-46FE-A85A-1154BE493C0E}"/>
    <hyperlink ref="L155" r:id="rId3" xr:uid="{7B71E83A-58F6-41C9-BDA4-5D94585F3F1E}"/>
    <hyperlink ref="L2" r:id="rId4" xr:uid="{206574D7-DABA-4BED-AD87-0A9FFC327EB5}"/>
    <hyperlink ref="L3" r:id="rId5" xr:uid="{E0D7BF3C-CE21-4048-A689-9B4D15DB33FF}"/>
    <hyperlink ref="L169" r:id="rId6" xr:uid="{2893B0A3-8D03-4C1C-8FB5-E56F4D9DA298}"/>
    <hyperlink ref="L170" r:id="rId7" xr:uid="{2DF6C0CB-934B-48DC-B492-F1EC1C281474}"/>
    <hyperlink ref="L166" r:id="rId8" xr:uid="{B601F9C7-0AA8-412F-8F34-7851A1C8A820}"/>
    <hyperlink ref="L165" r:id="rId9" xr:uid="{B74E7DA6-AFCC-45F3-9790-642C6EA6E14A}"/>
    <hyperlink ref="L148" r:id="rId10" xr:uid="{FBB56596-FAF4-4115-B8F7-7435BA84ADB2}"/>
    <hyperlink ref="L145" r:id="rId11" xr:uid="{51E258F4-AD6B-4AF2-9113-46E0BDF9EBEC}"/>
    <hyperlink ref="L144" r:id="rId12" xr:uid="{8AF2B607-0ABD-4D3A-878D-B531BD078B0C}"/>
    <hyperlink ref="L143" r:id="rId13" xr:uid="{2739D552-AE6B-4DC5-9251-0E335503BB32}"/>
    <hyperlink ref="L114" r:id="rId14" xr:uid="{05CAD50D-66BA-471E-8A76-B561CC05C156}"/>
    <hyperlink ref="L115" r:id="rId15" xr:uid="{C3AFEB45-67DA-4E9D-9DB2-D7F023AF7F0B}"/>
    <hyperlink ref="L142" r:id="rId16" xr:uid="{BC191FE6-3D88-4EBE-BEB6-14F3B8986B32}"/>
    <hyperlink ref="L141" r:id="rId17" xr:uid="{9AD9AF66-9E58-4335-8306-CA1501939DCE}"/>
    <hyperlink ref="L140" r:id="rId18" xr:uid="{9EC0ABCC-D3A1-455C-B048-E5F98B2CA6CD}"/>
    <hyperlink ref="L138" r:id="rId19" xr:uid="{B07FDADF-5429-4884-B83B-D4B1BCC7BAAE}"/>
    <hyperlink ref="L137" r:id="rId20" xr:uid="{D4AF7178-D99A-4D2F-A33A-3C43AAB3B78C}"/>
    <hyperlink ref="L123" r:id="rId21" xr:uid="{15EC7721-EEC5-4B77-8FD2-BDABC5315259}"/>
    <hyperlink ref="L122" r:id="rId22" xr:uid="{0233FB2D-E513-4F2A-8440-0F8462A9E5EA}"/>
    <hyperlink ref="L120" r:id="rId23" xr:uid="{ADB3752D-9AA1-4C2C-82E5-E3B5F2E54BAF}"/>
    <hyperlink ref="L119" r:id="rId24" xr:uid="{896D37AF-A8BE-4C1C-B6DF-FB518B8897EA}"/>
    <hyperlink ref="L110" r:id="rId25" xr:uid="{E13D8D35-5AB3-4E44-AFDA-E878280574E2}"/>
    <hyperlink ref="L107" r:id="rId26" xr:uid="{F32EC4F6-B7F0-4D70-B8F5-D3DE5E628EE0}"/>
    <hyperlink ref="L102" r:id="rId27" xr:uid="{96607584-102F-4BF1-A61F-D16D337067CB}"/>
    <hyperlink ref="L99" r:id="rId28" xr:uid="{8FA9C4F4-206A-4988-B371-1D44ED991DC5}"/>
    <hyperlink ref="L97" r:id="rId29" xr:uid="{46DC9EA3-FFF5-44EF-8130-30206A713CB9}"/>
    <hyperlink ref="L92" r:id="rId30" xr:uid="{0551179F-DC13-4912-A07B-6B1353632EBA}"/>
    <hyperlink ref="L90" r:id="rId31" xr:uid="{50A95939-6787-42B6-A6C1-6772A4A004DD}"/>
    <hyperlink ref="L96" r:id="rId32" xr:uid="{2160FB75-F534-476E-A6F3-79FBB04F8025}"/>
    <hyperlink ref="L98" r:id="rId33" xr:uid="{1D57D953-EB7E-4CEB-B6CD-D2B207D8E145}"/>
    <hyperlink ref="L95" r:id="rId34" xr:uid="{D661BF20-6C00-442F-B148-B69B23350D54}"/>
    <hyperlink ref="L94" r:id="rId35" xr:uid="{CC6E0454-25C6-4334-9320-1106B7E13419}"/>
    <hyperlink ref="L93" r:id="rId36" xr:uid="{D661E436-D923-4CCB-B9FF-52853F4162D7}"/>
    <hyperlink ref="L91" r:id="rId37" xr:uid="{E49A72C0-B7F2-429F-AC9E-B57B1292240D}"/>
    <hyperlink ref="L89" r:id="rId38" xr:uid="{4F820840-8C83-4952-BB9C-1550B908D784}"/>
    <hyperlink ref="L85" r:id="rId39" xr:uid="{D24C53D4-FB3D-45F7-A340-FECB0128AF3F}"/>
    <hyperlink ref="L83" r:id="rId40" xr:uid="{6C3B51EC-C573-4E3D-8AA8-A61E4A15018B}"/>
    <hyperlink ref="L82" r:id="rId41" xr:uid="{65FD8702-BB19-4CB4-836C-2F7C67AF43F3}"/>
    <hyperlink ref="L81" r:id="rId42" xr:uid="{EFB41869-3C2C-4BD3-8FAE-F32D523C14C8}"/>
    <hyperlink ref="L80" r:id="rId43" xr:uid="{84213661-D53B-4074-8143-98AE5F3606E1}"/>
    <hyperlink ref="L79" r:id="rId44" xr:uid="{C5B6D530-7659-4E22-9055-012C7C5B4D75}"/>
    <hyperlink ref="L77" r:id="rId45" xr:uid="{2A503A0F-B318-4C83-B413-7CB252D8A3E8}"/>
    <hyperlink ref="L76" r:id="rId46" xr:uid="{381A3401-A6E5-4267-9EDA-58EFFB8BE301}"/>
    <hyperlink ref="L75" r:id="rId47" xr:uid="{6D9D47F3-2CBC-41F6-99DE-444F308BB0DF}"/>
    <hyperlink ref="L70" r:id="rId48" xr:uid="{EC2D4F24-D4CD-40CE-B40B-3CA34E2D87B0}"/>
    <hyperlink ref="L69" r:id="rId49" xr:uid="{12A26433-3FE3-42DD-AB08-053B9B438452}"/>
    <hyperlink ref="L67" r:id="rId50" xr:uid="{1F261F51-A7F2-4C31-8A91-6A7C58E88D59}"/>
    <hyperlink ref="L66" r:id="rId51" xr:uid="{65A89FF8-CD98-479C-B4EE-77C48254C9C5}"/>
    <hyperlink ref="L61" r:id="rId52" xr:uid="{70E86E42-49FF-41D1-9638-AFF8EE796F86}"/>
    <hyperlink ref="L55" r:id="rId53" xr:uid="{896E9646-03C2-4327-9147-A1D7A36A9288}"/>
    <hyperlink ref="L52" r:id="rId54" xr:uid="{66E85DE6-9BAF-445D-9208-7B28411B1D55}"/>
    <hyperlink ref="L51" r:id="rId55" xr:uid="{2BC69330-FD71-4110-9678-DF01656E82A7}"/>
    <hyperlink ref="L50" r:id="rId56" xr:uid="{0542F06F-6A62-4B48-84CD-8A26DD433717}"/>
    <hyperlink ref="L49" r:id="rId57" xr:uid="{649C8FA4-70D9-4BE7-BB72-C88F26B1B7E2}"/>
    <hyperlink ref="L48" r:id="rId58" xr:uid="{7968D4F0-6DE8-4AD4-8A6A-A9ED09D05CC1}"/>
    <hyperlink ref="L46" r:id="rId59" xr:uid="{1486D21F-308E-46D0-BB26-5D51FFFEAF7C}"/>
    <hyperlink ref="L45" r:id="rId60" xr:uid="{0B79BB34-E34B-4F64-82BE-3F4673852861}"/>
    <hyperlink ref="L40" r:id="rId61" xr:uid="{4F42A3D2-7924-4F82-B5D8-4E7F877548C1}"/>
    <hyperlink ref="L36" r:id="rId62" xr:uid="{F1577B6C-469D-4996-BC3D-A5050C44A82B}"/>
    <hyperlink ref="L29" r:id="rId63" xr:uid="{DBFADF80-843A-4236-9B34-B323B0AB182D}"/>
    <hyperlink ref="L22" r:id="rId64" xr:uid="{FC451F5E-80F7-4D74-92E8-F38BFFF2F060}"/>
    <hyperlink ref="L20" r:id="rId65" xr:uid="{18B2CDD1-3981-476F-BDE9-607E609CA68F}"/>
    <hyperlink ref="L19" r:id="rId66" xr:uid="{75309E3E-B1B6-437F-B6D5-AD52DE81BB1C}"/>
    <hyperlink ref="L17" r:id="rId67" xr:uid="{85AD0102-86EC-4DD9-8B7B-41FBFD01455A}"/>
    <hyperlink ref="L16" r:id="rId68" xr:uid="{8319F9D9-1A20-4862-B7E6-E195B589E3D9}"/>
    <hyperlink ref="L13" r:id="rId69" xr:uid="{2E5519A0-87D1-4002-ABF4-717937A91F75}"/>
    <hyperlink ref="L9" r:id="rId70" xr:uid="{DDD6055A-6C31-42F1-8064-D03AD4BAFD9B}"/>
    <hyperlink ref="L8" r:id="rId71" xr:uid="{9F8A93DE-0312-4167-8645-AF7598369266}"/>
    <hyperlink ref="L185" r:id="rId72" xr:uid="{A294DF40-E447-4B1F-B601-3FA6B0925EA9}"/>
    <hyperlink ref="L171" r:id="rId73" xr:uid="{09AB9422-7A83-4B6F-A7C9-65125CE1AAB1}"/>
    <hyperlink ref="L172" r:id="rId74" xr:uid="{8808085F-2FA1-46E2-AA5D-6C641B3643C6}"/>
    <hyperlink ref="L174" r:id="rId75" xr:uid="{0FF3F24E-1AAC-429E-A383-AD4A1432345D}"/>
    <hyperlink ref="L173" r:id="rId76" xr:uid="{783C48C9-28B0-42CF-926B-5416B9FB1453}"/>
    <hyperlink ref="L176" r:id="rId77" xr:uid="{B0FE6262-3D92-47E8-B904-11BE4DAE2FD4}"/>
    <hyperlink ref="L187" r:id="rId78" xr:uid="{E2791A3E-35D7-4BC0-9B34-EE1E9D6C702F}"/>
    <hyperlink ref="L186" r:id="rId79" display="https://www.researchgate.net/profile/Gonzalo-Penaloza/publication/396743609_La_escritura_critica_como_estrategia_para_visibilizar_los_aportes_de_la_mujer_en_la_ciencia/links/68fa1a827d9a4d4e870bdb70/La-escritura-critica-como-estrategia-para-visibilizar-los-aportes-de-la-mujer-en-la-ciencia.pdf " xr:uid="{E8D4FD82-147F-4680-BC9B-9AF1F4A51083}"/>
    <hyperlink ref="L184" r:id="rId80" xr:uid="{3D04AFED-83BE-45BF-B574-5D1B22B9C477}"/>
    <hyperlink ref="L179" r:id="rId81" xr:uid="{5C0BA3C7-576F-4C59-A145-E81F2C31A569}"/>
    <hyperlink ref="L175" r:id="rId82" xr:uid="{FBB61BFA-6FD6-45ED-A6C5-445667566EE0}"/>
    <hyperlink ref="L182" r:id="rId83" xr:uid="{8DD119A0-4DF8-4D7F-85CC-C8AA23258561}"/>
    <hyperlink ref="L178" r:id="rId84" xr:uid="{C95F2937-D393-4F71-8D0D-D9F2A16886BD}"/>
    <hyperlink ref="L177" r:id="rId85" xr:uid="{E57CC1F5-DF37-472F-AE28-24CF71C071D4}"/>
    <hyperlink ref="L181" r:id="rId86" xr:uid="{6D4E737C-6AD4-4CE6-86F1-733C353E1E3C}"/>
    <hyperlink ref="L180" r:id="rId87" xr:uid="{3E94511C-AD03-4EAE-8A9B-FA7F8911C757}"/>
    <hyperlink ref="L183" r:id="rId88" xr:uid="{D056DFDF-08F4-40C6-ADD9-AF68AB3F5E26}"/>
  </hyperlinks>
  <pageMargins left="0.7" right="0.7" top="0.75" bottom="0.75" header="0.3" footer="0.3"/>
  <pageSetup orientation="portrait" r:id="rId89"/>
  <legacyDrawing r:id="rId90"/>
  <tableParts count="1">
    <tablePart r:id="rId9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Marco Luciano Munoz Rivera</cp:lastModifiedBy>
  <dcterms:created xsi:type="dcterms:W3CDTF">2022-04-04T12:57:07Z</dcterms:created>
  <dcterms:modified xsi:type="dcterms:W3CDTF">2025-11-03T16:08:28Z</dcterms:modified>
</cp:coreProperties>
</file>